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35" yWindow="195" windowWidth="19170" windowHeight="11250" tabRatio="852" activeTab="0"/>
  </bookViews>
  <sheets>
    <sheet name="Cover page" sheetId="1" r:id="rId1"/>
    <sheet name="Table 1" sheetId="2" r:id="rId2"/>
    <sheet name="Table 2A" sheetId="3" r:id="rId3"/>
    <sheet name="Table 2B" sheetId="4" r:id="rId4"/>
    <sheet name="Table 2C" sheetId="5" r:id="rId5"/>
    <sheet name="Table 2D" sheetId="6" r:id="rId6"/>
    <sheet name="Table 3A" sheetId="7" r:id="rId7"/>
    <sheet name="Table 3B" sheetId="8" r:id="rId8"/>
    <sheet name="Table 3C" sheetId="9" r:id="rId9"/>
    <sheet name="Table 3D" sheetId="10" r:id="rId10"/>
    <sheet name="Table 3E" sheetId="11" r:id="rId11"/>
    <sheet name="Table 4" sheetId="12" r:id="rId12"/>
  </sheets>
  <definedNames>
    <definedName name="_TAB1" localSheetId="0">'Cover page'!#REF!</definedName>
    <definedName name="_TAB1" localSheetId="1">'Table 1'!$B$1:$J$38</definedName>
    <definedName name="_TAB1" localSheetId="2">'Table 2A'!#REF!</definedName>
    <definedName name="_TAB1" localSheetId="3">'Table 2B'!#REF!</definedName>
    <definedName name="_TAB1" localSheetId="4">'Table 2C'!#REF!</definedName>
    <definedName name="_TAB1" localSheetId="5">'Table 2D'!#REF!</definedName>
    <definedName name="_TAB1" localSheetId="6">'Table 3A'!#REF!</definedName>
    <definedName name="_TAB1" localSheetId="7">'Table 3B'!#REF!</definedName>
    <definedName name="_TAB1" localSheetId="8">'Table 3C'!#REF!</definedName>
    <definedName name="_TAB1" localSheetId="9">'Table 3D'!#REF!</definedName>
    <definedName name="_TAB1" localSheetId="10">'Table 3E'!#REF!</definedName>
    <definedName name="_TAB1" localSheetId="11">'Table 4'!#REF!</definedName>
    <definedName name="_TAB1">#REF!</definedName>
    <definedName name="_TAB4" localSheetId="0">'Cover page'!#REF!</definedName>
    <definedName name="_TAB4" localSheetId="1">'Table 1'!#REF!</definedName>
    <definedName name="_TAB4" localSheetId="2">'Table 2A'!#REF!</definedName>
    <definedName name="_TAB4" localSheetId="3">'Table 2B'!#REF!</definedName>
    <definedName name="_TAB4" localSheetId="4">'Table 2C'!#REF!</definedName>
    <definedName name="_TAB4" localSheetId="5">'Table 2D'!#REF!</definedName>
    <definedName name="_TAB4" localSheetId="6">'Table 3A'!#REF!</definedName>
    <definedName name="_TAB4" localSheetId="7">'Table 3B'!#REF!</definedName>
    <definedName name="_TAB4" localSheetId="8">'Table 3C'!#REF!</definedName>
    <definedName name="_TAB4" localSheetId="9">'Table 3D'!#REF!</definedName>
    <definedName name="_TAB4" localSheetId="10">'Table 3E'!#REF!</definedName>
    <definedName name="_TAB4" localSheetId="11">'Table 4'!$B$1:$J$31</definedName>
    <definedName name="_TAB4">#REF!</definedName>
    <definedName name="COVER" localSheetId="0">'Cover page'!$A$1:$N$40</definedName>
    <definedName name="COVER" localSheetId="1">'Table 1'!#REF!</definedName>
    <definedName name="COVER" localSheetId="2">'Table 2A'!#REF!</definedName>
    <definedName name="COVER" localSheetId="3">'Table 2B'!#REF!</definedName>
    <definedName name="COVER" localSheetId="4">'Table 2C'!#REF!</definedName>
    <definedName name="COVER" localSheetId="5">'Table 2D'!#REF!</definedName>
    <definedName name="COVER" localSheetId="6">'Table 3A'!#REF!</definedName>
    <definedName name="COVER" localSheetId="7">'Table 3B'!#REF!</definedName>
    <definedName name="COVER" localSheetId="8">'Table 3C'!#REF!</definedName>
    <definedName name="COVER" localSheetId="9">'Table 3D'!#REF!</definedName>
    <definedName name="COVER" localSheetId="10">'Table 3E'!#REF!</definedName>
    <definedName name="COVER" localSheetId="11">'Table 4'!#REF!</definedName>
    <definedName name="COVER">#REF!</definedName>
    <definedName name="TAB2A" localSheetId="0">'Cover page'!#REF!</definedName>
    <definedName name="TAB2A" localSheetId="1">'Table 1'!#REF!</definedName>
    <definedName name="TAB2A" localSheetId="2">'Table 2A'!$A$1:$K$52</definedName>
    <definedName name="TAB2A" localSheetId="3">'Table 2B'!#REF!</definedName>
    <definedName name="TAB2A" localSheetId="4">'Table 2C'!#REF!</definedName>
    <definedName name="TAB2A" localSheetId="5">'Table 2D'!#REF!</definedName>
    <definedName name="TAB2A" localSheetId="6">'Table 3A'!#REF!</definedName>
    <definedName name="TAB2A" localSheetId="7">'Table 3B'!#REF!</definedName>
    <definedName name="TAB2A" localSheetId="8">'Table 3C'!#REF!</definedName>
    <definedName name="TAB2A" localSheetId="9">'Table 3D'!#REF!</definedName>
    <definedName name="TAB2A" localSheetId="10">'Table 3E'!#REF!</definedName>
    <definedName name="TAB2A" localSheetId="11">'Table 4'!#REF!</definedName>
    <definedName name="TAB2A">#REF!</definedName>
    <definedName name="TAB2B" localSheetId="0">'Cover page'!#REF!</definedName>
    <definedName name="TAB2B" localSheetId="1">'Table 1'!#REF!</definedName>
    <definedName name="TAB2B" localSheetId="2">'Table 2A'!#REF!</definedName>
    <definedName name="TAB2B" localSheetId="3">'Table 2B'!$B$1:$K$47</definedName>
    <definedName name="TAB2B" localSheetId="4">'Table 2C'!#REF!</definedName>
    <definedName name="TAB2B" localSheetId="5">'Table 2D'!#REF!</definedName>
    <definedName name="TAB2B" localSheetId="6">'Table 3A'!#REF!</definedName>
    <definedName name="TAB2B" localSheetId="7">'Table 3B'!#REF!</definedName>
    <definedName name="TAB2B" localSheetId="8">'Table 3C'!#REF!</definedName>
    <definedName name="TAB2B" localSheetId="9">'Table 3D'!#REF!</definedName>
    <definedName name="TAB2B" localSheetId="10">'Table 3E'!#REF!</definedName>
    <definedName name="TAB2B" localSheetId="11">'Table 4'!#REF!</definedName>
    <definedName name="TAB2B">#REF!</definedName>
    <definedName name="TAB2C" localSheetId="0">'Cover page'!#REF!</definedName>
    <definedName name="TAB2C" localSheetId="1">'Table 1'!#REF!</definedName>
    <definedName name="TAB2C" localSheetId="2">'Table 2A'!#REF!</definedName>
    <definedName name="TAB2C" localSheetId="3">'Table 2B'!#REF!</definedName>
    <definedName name="TAB2C" localSheetId="4">'Table 2C'!$B$1:$K$52</definedName>
    <definedName name="TAB2C" localSheetId="5">'Table 2D'!#REF!</definedName>
    <definedName name="TAB2C" localSheetId="6">'Table 3A'!#REF!</definedName>
    <definedName name="TAB2C" localSheetId="7">'Table 3B'!#REF!</definedName>
    <definedName name="TAB2C" localSheetId="8">'Table 3C'!#REF!</definedName>
    <definedName name="TAB2C" localSheetId="9">'Table 3D'!#REF!</definedName>
    <definedName name="TAB2C" localSheetId="10">'Table 3E'!#REF!</definedName>
    <definedName name="TAB2C" localSheetId="11">'Table 4'!#REF!</definedName>
    <definedName name="TAB2C">#REF!</definedName>
    <definedName name="TAB2D" localSheetId="0">'Cover page'!#REF!</definedName>
    <definedName name="TAB2D" localSheetId="1">'Table 1'!#REF!</definedName>
    <definedName name="TAB2D" localSheetId="2">'Table 2A'!#REF!</definedName>
    <definedName name="TAB2D" localSheetId="3">'Table 2B'!#REF!</definedName>
    <definedName name="TAB2D" localSheetId="4">'Table 2C'!#REF!</definedName>
    <definedName name="TAB2D" localSheetId="5">'Table 2D'!$B$1:$K$51</definedName>
    <definedName name="TAB2D" localSheetId="6">'Table 3A'!#REF!</definedName>
    <definedName name="TAB2D" localSheetId="7">'Table 3B'!#REF!</definedName>
    <definedName name="TAB2D" localSheetId="8">'Table 3C'!#REF!</definedName>
    <definedName name="TAB2D" localSheetId="9">'Table 3D'!#REF!</definedName>
    <definedName name="TAB2D" localSheetId="10">'Table 3E'!#REF!</definedName>
    <definedName name="TAB2D" localSheetId="11">'Table 4'!#REF!</definedName>
    <definedName name="TAB2D">#REF!</definedName>
    <definedName name="TAB3A" localSheetId="0">'Cover page'!#REF!</definedName>
    <definedName name="TAB3A" localSheetId="1">'Table 1'!#REF!</definedName>
    <definedName name="TAB3A" localSheetId="2">'Table 2A'!#REF!</definedName>
    <definedName name="TAB3A" localSheetId="3">'Table 2B'!#REF!</definedName>
    <definedName name="TAB3A" localSheetId="4">'Table 2C'!#REF!</definedName>
    <definedName name="TAB3A" localSheetId="5">'Table 2D'!#REF!</definedName>
    <definedName name="TAB3A" localSheetId="6">'Table 3A'!#REF!</definedName>
    <definedName name="TAB3A" localSheetId="7">'Table 3B'!$B$2:$K$60</definedName>
    <definedName name="TAB3A" localSheetId="8">'Table 3C'!#REF!</definedName>
    <definedName name="TAB3A" localSheetId="9">'Table 3D'!#REF!</definedName>
    <definedName name="TAB3A" localSheetId="10">'Table 3E'!#REF!</definedName>
    <definedName name="TAB3A" localSheetId="11">'Table 4'!#REF!</definedName>
    <definedName name="TAB3A">#REF!</definedName>
    <definedName name="TAB3B" localSheetId="0">'Cover page'!#REF!</definedName>
    <definedName name="TAB3B" localSheetId="1">'Table 1'!#REF!</definedName>
    <definedName name="TAB3B" localSheetId="2">'Table 2A'!#REF!</definedName>
    <definedName name="TAB3B" localSheetId="3">'Table 2B'!#REF!</definedName>
    <definedName name="TAB3B" localSheetId="4">'Table 2C'!#REF!</definedName>
    <definedName name="TAB3B" localSheetId="5">'Table 2D'!#REF!</definedName>
    <definedName name="TAB3B" localSheetId="6">'Table 3A'!#REF!</definedName>
    <definedName name="TAB3B" localSheetId="7">'Table 3B'!#REF!</definedName>
    <definedName name="TAB3B" localSheetId="8">'Table 3C'!$B$2:$K$60</definedName>
    <definedName name="TAB3B" localSheetId="9">'Table 3D'!#REF!</definedName>
    <definedName name="TAB3B" localSheetId="10">'Table 3E'!#REF!</definedName>
    <definedName name="TAB3B" localSheetId="11">'Table 4'!#REF!</definedName>
    <definedName name="TAB3B">#REF!</definedName>
    <definedName name="TAB3C" localSheetId="0">'Cover page'!#REF!</definedName>
    <definedName name="TAB3C" localSheetId="1">'Table 1'!#REF!</definedName>
    <definedName name="TAB3C" localSheetId="2">'Table 2A'!#REF!</definedName>
    <definedName name="TAB3C" localSheetId="3">'Table 2B'!#REF!</definedName>
    <definedName name="TAB3C" localSheetId="4">'Table 2C'!#REF!</definedName>
    <definedName name="TAB3C" localSheetId="5">'Table 2D'!#REF!</definedName>
    <definedName name="TAB3C" localSheetId="6">'Table 3A'!#REF!</definedName>
    <definedName name="TAB3C" localSheetId="7">'Table 3B'!#REF!</definedName>
    <definedName name="TAB3C" localSheetId="8">'Table 3C'!#REF!</definedName>
    <definedName name="TAB3C" localSheetId="9">'Table 3D'!$B$1:$K$60</definedName>
    <definedName name="TAB3C" localSheetId="10">'Table 3E'!#REF!</definedName>
    <definedName name="TAB3C" localSheetId="11">'Table 4'!#REF!</definedName>
    <definedName name="TAB3C">#REF!</definedName>
    <definedName name="TAB3D" localSheetId="0">'Cover page'!#REF!</definedName>
    <definedName name="TAB3D" localSheetId="1">'Table 1'!#REF!</definedName>
    <definedName name="TAB3D" localSheetId="2">'Table 2A'!#REF!</definedName>
    <definedName name="TAB3D" localSheetId="3">'Table 2B'!#REF!</definedName>
    <definedName name="TAB3D" localSheetId="4">'Table 2C'!#REF!</definedName>
    <definedName name="TAB3D" localSheetId="5">'Table 2D'!#REF!</definedName>
    <definedName name="TAB3D" localSheetId="6">'Table 3A'!#REF!</definedName>
    <definedName name="TAB3D" localSheetId="7">'Table 3B'!#REF!</definedName>
    <definedName name="TAB3D" localSheetId="8">'Table 3C'!#REF!</definedName>
    <definedName name="TAB3D" localSheetId="9">'Table 3D'!#REF!</definedName>
    <definedName name="TAB3D" localSheetId="10">'Table 3E'!$B$1:$K$61</definedName>
    <definedName name="TAB3D" localSheetId="11">'Table 4'!#REF!</definedName>
    <definedName name="TAB3D">#REF!</definedName>
    <definedName name="TAB3E" localSheetId="0">'Cover page'!#REF!</definedName>
    <definedName name="TAB3E" localSheetId="1">'Table 1'!#REF!</definedName>
    <definedName name="TAB3E" localSheetId="2">'Table 2A'!#REF!</definedName>
    <definedName name="TAB3E" localSheetId="3">'Table 2B'!#REF!</definedName>
    <definedName name="TAB3E" localSheetId="4">'Table 2C'!#REF!</definedName>
    <definedName name="TAB3E" localSheetId="5">'Table 2D'!#REF!</definedName>
    <definedName name="TAB3E" localSheetId="6">'Table 3A'!$B$2:$K$55</definedName>
    <definedName name="TAB3E" localSheetId="7">'Table 3B'!#REF!</definedName>
    <definedName name="TAB3E" localSheetId="8">'Table 3C'!#REF!</definedName>
    <definedName name="TAB3E" localSheetId="9">'Table 3D'!#REF!</definedName>
    <definedName name="TAB3E" localSheetId="10">'Table 3E'!#REF!</definedName>
    <definedName name="TAB3E" localSheetId="11">'Table 4'!#REF!</definedName>
    <definedName name="TAB3E">#REF!</definedName>
    <definedName name="_xlnm.Print_Area" localSheetId="0">'Cover page'!#REF!,'Cover page'!#REF!,'Cover page'!#REF!</definedName>
    <definedName name="_xlnm.Print_Area" localSheetId="1">'Table 1'!$C$1:$J$38</definedName>
    <definedName name="_xlnm.Print_Area" localSheetId="2">'Table 2A'!$C$1:$J$52</definedName>
    <definedName name="_xlnm.Print_Area" localSheetId="3">'Table 2B'!$C$1:$J$47</definedName>
    <definedName name="_xlnm.Print_Area" localSheetId="4">'Table 2C'!$C$1:$J$52</definedName>
    <definedName name="_xlnm.Print_Area" localSheetId="5">'Table 2D'!$A$1:$J$51</definedName>
    <definedName name="_xlnm.Print_Area" localSheetId="6">'Table 3A'!$C$2:$I$54</definedName>
    <definedName name="_xlnm.Print_Area" localSheetId="7">'Table 3B'!$C$1:$I$59</definedName>
    <definedName name="_xlnm.Print_Area" localSheetId="8">'Table 3C'!$C$1:$I$59</definedName>
    <definedName name="_xlnm.Print_Area" localSheetId="9">'Table 3D'!$C$1:$I$59</definedName>
    <definedName name="_xlnm.Print_Area" localSheetId="10">'Table 3E'!$C$1:$I$59</definedName>
    <definedName name="_xlnm.Print_Area" localSheetId="11">'Table 4'!$A$1:$J$42</definedName>
  </definedNames>
  <calcPr fullCalcOnLoad="1"/>
</workbook>
</file>

<file path=xl/sharedStrings.xml><?xml version="1.0" encoding="utf-8"?>
<sst xmlns="http://schemas.openxmlformats.org/spreadsheetml/2006/main" count="1270" uniqueCount="627">
  <si>
    <t xml:space="preserve"> Reporting of Government Deficits and Debt Levels</t>
  </si>
  <si>
    <t>Table 4: Provision of other data in accordance with the statements contained in the Council minutes of 22/11/1993.</t>
  </si>
  <si>
    <t>Year</t>
  </si>
  <si>
    <t>ESA 95</t>
  </si>
  <si>
    <t>codes</t>
  </si>
  <si>
    <t>(1)</t>
  </si>
  <si>
    <t>planned</t>
  </si>
  <si>
    <t xml:space="preserve">Net borrowing (-)/ net lending (+) </t>
  </si>
  <si>
    <t xml:space="preserve">General government </t>
  </si>
  <si>
    <t>S.13</t>
  </si>
  <si>
    <t xml:space="preserve"> - Central government </t>
  </si>
  <si>
    <t>S.1311</t>
  </si>
  <si>
    <t xml:space="preserve"> - State government </t>
  </si>
  <si>
    <t>S.1312</t>
  </si>
  <si>
    <t xml:space="preserve"> - Local government </t>
  </si>
  <si>
    <t>S.1313</t>
  </si>
  <si>
    <t xml:space="preserve"> - Social security funds </t>
  </si>
  <si>
    <t>S.1314</t>
  </si>
  <si>
    <t>General government consolidated gross debt</t>
  </si>
  <si>
    <t>Level at nominal value outstanding at end of year</t>
  </si>
  <si>
    <t>By category:</t>
  </si>
  <si>
    <t xml:space="preserve">Currency and deposits </t>
  </si>
  <si>
    <t>AF.2</t>
  </si>
  <si>
    <t>Securities other than shares, exc. financial derivatives</t>
  </si>
  <si>
    <t>AF.33</t>
  </si>
  <si>
    <r>
      <t xml:space="preserve">    </t>
    </r>
    <r>
      <rPr>
        <sz val="12"/>
        <rFont val="Times New Roman"/>
        <family val="1"/>
      </rPr>
      <t>Short-term</t>
    </r>
  </si>
  <si>
    <t>AF.331</t>
  </si>
  <si>
    <r>
      <t xml:space="preserve">    </t>
    </r>
    <r>
      <rPr>
        <sz val="12"/>
        <rFont val="Times New Roman"/>
        <family val="1"/>
      </rPr>
      <t>Long-term</t>
    </r>
  </si>
  <si>
    <t>AF.332</t>
  </si>
  <si>
    <t>Loans</t>
  </si>
  <si>
    <t>AF.4</t>
  </si>
  <si>
    <t>AF.41</t>
  </si>
  <si>
    <t>AF.42</t>
  </si>
  <si>
    <t xml:space="preserve">Gross fixed capital formation </t>
  </si>
  <si>
    <t>P.51</t>
  </si>
  <si>
    <t>Interest (consolidated)</t>
  </si>
  <si>
    <t>Gross domestic product at current market prices</t>
  </si>
  <si>
    <t>B.1*g</t>
  </si>
  <si>
    <t>(1) Please indicate status of data: estimated, half-finalized, final.</t>
  </si>
  <si>
    <t xml:space="preserve">   Loans, granted (+)</t>
  </si>
  <si>
    <t xml:space="preserve">   Loans, repayments (-)</t>
  </si>
  <si>
    <t xml:space="preserve">   Equities, acquisition (+)</t>
  </si>
  <si>
    <t xml:space="preserve">   Equities, sales (-)</t>
  </si>
  <si>
    <t xml:space="preserve">   Other financial transactions (+/-)</t>
  </si>
  <si>
    <t>(ESA 95 accounts)</t>
  </si>
  <si>
    <t xml:space="preserve"> </t>
  </si>
  <si>
    <t xml:space="preserve">Loans (F.4) </t>
  </si>
  <si>
    <t>Shares and other equity (F.5)</t>
  </si>
  <si>
    <t>forecast</t>
  </si>
  <si>
    <t xml:space="preserve">Statement </t>
  </si>
  <si>
    <t>Number</t>
  </si>
  <si>
    <t>Trade credits and advances (AF.71 L)</t>
  </si>
  <si>
    <t>Amount outstanding in the government debt from the financing of public undertakings</t>
  </si>
  <si>
    <t>Data:</t>
  </si>
  <si>
    <t>Institutional characteristics:</t>
  </si>
  <si>
    <t xml:space="preserve">In case of substantial differences between the face value and the present value of </t>
  </si>
  <si>
    <t>government debt, please provide information on</t>
  </si>
  <si>
    <t>i) the extent of these differences:</t>
  </si>
  <si>
    <t>ii) the reasons for these differences:</t>
  </si>
  <si>
    <t>Gross National Income at current market prices (B.5*g)(2)</t>
  </si>
  <si>
    <t>EDP B.9</t>
  </si>
  <si>
    <t>Net borrowing (-)/lending(+) (EDP B.9) of central government (S.1311)</t>
  </si>
  <si>
    <t>Net borrowing (-)/lending(+) (EDP B.9) of state government (S.1312)</t>
  </si>
  <si>
    <t>Net borrowing (-)/lending(+) (EDP B.9) of local government (S.1313)</t>
  </si>
  <si>
    <t>Net borrowing (-)/lending(+) (EDP B.9) of social security (S.1314)</t>
  </si>
  <si>
    <t>EDP D.41</t>
  </si>
  <si>
    <t>Other accounts payable (-)</t>
  </si>
  <si>
    <t>Other accounts receivable (+)</t>
  </si>
  <si>
    <r>
      <t>Other adjustments (+/-) (</t>
    </r>
    <r>
      <rPr>
        <i/>
        <sz val="12"/>
        <rFont val="Arial"/>
        <family val="2"/>
      </rPr>
      <t>please detail</t>
    </r>
    <r>
      <rPr>
        <sz val="12"/>
        <rFont val="Arial"/>
        <family val="2"/>
      </rPr>
      <t>)</t>
    </r>
  </si>
  <si>
    <t>Working balance in state government accounts</t>
  </si>
  <si>
    <t>Working balance in local government accounts</t>
  </si>
  <si>
    <t>Working balance in social security accounts</t>
  </si>
  <si>
    <t>Difference between interest paid (+) and accrued (EDP D.41)(-)</t>
  </si>
  <si>
    <t>p.m.: Interest (consolidated)</t>
  </si>
  <si>
    <t xml:space="preserve">   Loans (+/-)</t>
  </si>
  <si>
    <t xml:space="preserve">   Equities (+/-)</t>
  </si>
  <si>
    <t xml:space="preserve">Table 1: Reporting of government deficit/surplus and debt levels and provision of associated data </t>
  </si>
  <si>
    <t>D.41 (uses)</t>
  </si>
  <si>
    <t xml:space="preserve">   Increase (+)</t>
  </si>
  <si>
    <t xml:space="preserve">   Reduction (-)</t>
  </si>
  <si>
    <t>Table 3A: Provision of the data which explain the contributions of the deficit/surplus and the other relevant factors to the variation in the debt level (general government)</t>
  </si>
  <si>
    <t>and the consolidation of debt (central government)</t>
  </si>
  <si>
    <t xml:space="preserve">Table 3E: Provision of the data which explain the contributions of the deficit/surplus and the other relevant factors to the variation in the debt level </t>
  </si>
  <si>
    <t>and the consolidation of debt (social security funds)</t>
  </si>
  <si>
    <t>and the consolidation of debt (local government)</t>
  </si>
  <si>
    <t>and the consolidation of debt (state government)</t>
  </si>
  <si>
    <t>Currency and deposits (F.2)</t>
  </si>
  <si>
    <t xml:space="preserve">Other financial assets (F.1, F.6 and F.7) </t>
  </si>
  <si>
    <t>General government expenditure on:</t>
  </si>
  <si>
    <t>Other statistical discrepancies (+/-)</t>
  </si>
  <si>
    <t>Net incurrence (-) of liabilities in financial derivatives (F.34)</t>
  </si>
  <si>
    <t>Statistical discrepancies</t>
  </si>
  <si>
    <t>(4) Including capital uplift</t>
  </si>
  <si>
    <t xml:space="preserve">*Please note that the sign convention for net borrowing / net lending is different from tables 1 and 2. </t>
  </si>
  <si>
    <t>Net borrowing(+)/lending(-)(EDP B.9) of general government (S.13)*</t>
  </si>
  <si>
    <t>Working balance in central government accounts</t>
  </si>
  <si>
    <t>Securities other than shares (F.3)</t>
  </si>
  <si>
    <r>
      <t>Difference between interest (EDP D.41) accrued(-) and paid</t>
    </r>
    <r>
      <rPr>
        <vertAlign val="superscript"/>
        <sz val="11"/>
        <rFont val="Arial"/>
        <family val="2"/>
      </rPr>
      <t>(4)</t>
    </r>
    <r>
      <rPr>
        <sz val="11"/>
        <rFont val="Arial"/>
        <family val="2"/>
      </rPr>
      <t>(+)</t>
    </r>
  </si>
  <si>
    <t>Issuances above(-)/below(+) nominal value</t>
  </si>
  <si>
    <t>Redemptions of debt above(+)/below(-) nominal  value</t>
  </si>
  <si>
    <t>Net incurrence (-) of other liabilities (F.5, F.6 and F.7)</t>
  </si>
  <si>
    <t>(2) Data to be provided in particular when GNI is substantially greater than GDP.</t>
  </si>
  <si>
    <t xml:space="preserve">Table 3C: Provision of the data which explain the contributions of the deficit/surplus and the other relevant factors to the variation in the debt level </t>
  </si>
  <si>
    <t xml:space="preserve">   Detail 1</t>
  </si>
  <si>
    <t xml:space="preserve">   Detail 2</t>
  </si>
  <si>
    <t xml:space="preserve">   Detail 3</t>
  </si>
  <si>
    <t xml:space="preserve">   Detail 4</t>
  </si>
  <si>
    <t xml:space="preserve">   Detail 5</t>
  </si>
  <si>
    <t xml:space="preserve">Not applicable: M ; Not available: L </t>
  </si>
  <si>
    <t>Difference between capital and financial accounts (B.9-B.9f)</t>
  </si>
  <si>
    <t>Net borrowing(+)/lending(-)(EDP B.9) of central government (S.1311)*</t>
  </si>
  <si>
    <t>Net borrowing(+)/lending(-)(EDP B.9) of state government (S.1312)*</t>
  </si>
  <si>
    <t>Net borrowing(+)/lending(-)(EDP B.9) of local government (S.1313)*</t>
  </si>
  <si>
    <t>Net borrowing(+)/lending(-)(EDP B.9) of social security funds (S.1314)*</t>
  </si>
  <si>
    <t>Table 1: Reporting of government deficit/surplus and debt levels and provision of associated data.</t>
  </si>
  <si>
    <t>Tables 2A to 2D: Provision of the data which explain the transition between the national definitions of government balance and the deficit/surplus (EDP B.9) of each government sub-sector.</t>
  </si>
  <si>
    <t>Tables 3A to 3E: Provision of the data which explain the contributions of the government deficit/surplus and the other relevant factors to the variation in the government debt level, and the consolidation of debt (general government and general government subsectors).</t>
  </si>
  <si>
    <t>Working balance (+/-) of entities not part of central government</t>
  </si>
  <si>
    <t>Working balance (+/-) of entities not part of state government</t>
  </si>
  <si>
    <t>Net borrowing (-) or net lending (+) of other state government bodies</t>
  </si>
  <si>
    <t>Working balance (+/-) of entities not part of local government</t>
  </si>
  <si>
    <t>Working balance (+/-) of entities not part of social security funds</t>
  </si>
  <si>
    <t xml:space="preserve">   of which: interest flows attributable to swaps and FRAs</t>
  </si>
  <si>
    <t xml:space="preserve">       Increase (+)</t>
  </si>
  <si>
    <t xml:space="preserve">       Reduction (-)</t>
  </si>
  <si>
    <t xml:space="preserve">The information is to be provided in the cover page only </t>
  </si>
  <si>
    <t>Basis of the working balance</t>
  </si>
  <si>
    <t xml:space="preserve">  Long-term loans (F.42)</t>
  </si>
  <si>
    <t xml:space="preserve">        Increase (+)</t>
  </si>
  <si>
    <t xml:space="preserve">        Reduction (-)</t>
  </si>
  <si>
    <t xml:space="preserve">      Increase (+)</t>
  </si>
  <si>
    <t xml:space="preserve">      Reduction (-)</t>
  </si>
  <si>
    <t xml:space="preserve">      of which: transactions in debt liabilities (+/-)</t>
  </si>
  <si>
    <t xml:space="preserve">  Short term loans (F.41), net </t>
  </si>
  <si>
    <t xml:space="preserve">   Shares and other equity other than portfolio investments</t>
  </si>
  <si>
    <t>(1) Please indicate accounting basis of the working balance: cash, accrual, mixed, other.</t>
  </si>
  <si>
    <t>and the Statements contained in the Council minutes of 22/11/1993</t>
  </si>
  <si>
    <t>Financial transactions included in the working balance</t>
  </si>
  <si>
    <t>Note: Member States can adapt tables 2A, B, C and D to their national specificity according to the established practice</t>
  </si>
  <si>
    <r>
      <t xml:space="preserve">Financial transactions </t>
    </r>
    <r>
      <rPr>
        <sz val="12"/>
        <rFont val="Arial"/>
        <family val="2"/>
      </rPr>
      <t>included in the working balance</t>
    </r>
  </si>
  <si>
    <r>
      <t>(3)</t>
    </r>
    <r>
      <rPr>
        <sz val="12"/>
        <rFont val="Times New Roman"/>
        <family val="1"/>
      </rPr>
      <t xml:space="preserve"> Due to exchange-rate movements.</t>
    </r>
    <r>
      <rPr>
        <sz val="12"/>
        <rFont val="Times New Roman"/>
        <family val="1"/>
      </rPr>
      <t xml:space="preserve"> </t>
    </r>
  </si>
  <si>
    <r>
      <t xml:space="preserve">Net acquisition (+) of financial assets </t>
    </r>
    <r>
      <rPr>
        <b/>
        <vertAlign val="superscript"/>
        <sz val="11"/>
        <rFont val="Arial"/>
        <family val="2"/>
      </rPr>
      <t>(2)</t>
    </r>
  </si>
  <si>
    <r>
      <t xml:space="preserve">   Portfolio investments, net</t>
    </r>
    <r>
      <rPr>
        <vertAlign val="superscript"/>
        <sz val="11"/>
        <rFont val="Arial"/>
        <family val="2"/>
      </rPr>
      <t>(2)</t>
    </r>
  </si>
  <si>
    <r>
      <t>Appreciation(+)/depreciation(-)</t>
    </r>
    <r>
      <rPr>
        <vertAlign val="superscript"/>
        <sz val="11"/>
        <rFont val="Arial"/>
        <family val="2"/>
      </rPr>
      <t xml:space="preserve">(3) </t>
    </r>
    <r>
      <rPr>
        <sz val="11"/>
        <rFont val="Arial"/>
        <family val="2"/>
      </rPr>
      <t xml:space="preserve">of foreign-currency debt </t>
    </r>
    <r>
      <rPr>
        <vertAlign val="superscript"/>
        <sz val="11"/>
        <rFont val="Arial"/>
        <family val="2"/>
      </rPr>
      <t>(5)</t>
    </r>
  </si>
  <si>
    <r>
      <t>Changes in sector classification (K.12.1)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 xml:space="preserve"> (+/-)</t>
    </r>
  </si>
  <si>
    <r>
      <t>Other volume changes in financial liabilities (K.7, K.8, K.10)</t>
    </r>
    <r>
      <rPr>
        <vertAlign val="superscript"/>
        <sz val="11"/>
        <rFont val="Arial"/>
        <family val="2"/>
      </rPr>
      <t>(5)</t>
    </r>
    <r>
      <rPr>
        <sz val="11"/>
        <rFont val="Arial"/>
        <family val="2"/>
      </rPr>
      <t>(-)</t>
    </r>
  </si>
  <si>
    <t>(1) A positive entry in this row means that nominal debt increases, a negative entry that nominal debt decreases.</t>
  </si>
  <si>
    <t>(2) Consolidated within general government.</t>
  </si>
  <si>
    <t>(5) AF.2, AF.33 and AF.4. At face value.</t>
  </si>
  <si>
    <r>
      <t xml:space="preserve">Change in general government (S.13) consolidated gross debt </t>
    </r>
    <r>
      <rPr>
        <b/>
        <vertAlign val="superscript"/>
        <sz val="11"/>
        <rFont val="Arial"/>
        <family val="2"/>
      </rPr>
      <t xml:space="preserve">(1, 2) </t>
    </r>
  </si>
  <si>
    <t>(2) Consolidated within central government.</t>
  </si>
  <si>
    <r>
      <t xml:space="preserve">Change in central government (S.1311) consolidated gross debt </t>
    </r>
    <r>
      <rPr>
        <vertAlign val="superscript"/>
        <sz val="11"/>
        <rFont val="Arial"/>
        <family val="2"/>
      </rPr>
      <t>(1, 2)</t>
    </r>
  </si>
  <si>
    <r>
      <t xml:space="preserve">  Central government gross debt (level) (b) </t>
    </r>
    <r>
      <rPr>
        <vertAlign val="superscript"/>
        <sz val="8.25"/>
        <rFont val="Arial"/>
        <family val="2"/>
      </rPr>
      <t>(2, 5)</t>
    </r>
  </si>
  <si>
    <t>(2) Consolidated within state government.</t>
  </si>
  <si>
    <r>
      <t xml:space="preserve">Change in state government (S.1312) consolidated gross debt </t>
    </r>
    <r>
      <rPr>
        <vertAlign val="superscript"/>
        <sz val="11"/>
        <rFont val="Arial"/>
        <family val="2"/>
      </rPr>
      <t>(1, 2)</t>
    </r>
  </si>
  <si>
    <r>
      <t xml:space="preserve">State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</si>
  <si>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Central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</si>
  <si>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State government gross debt (level) (b) </t>
    </r>
    <r>
      <rPr>
        <vertAlign val="superscript"/>
        <sz val="8.25"/>
        <rFont val="Arial"/>
        <family val="2"/>
      </rPr>
      <t>(2, 5)</t>
    </r>
  </si>
  <si>
    <r>
      <t xml:space="preserve">  State government holdings of other subsectors debt (level) (c) </t>
    </r>
    <r>
      <rPr>
        <vertAlign val="superscript"/>
        <sz val="8.25"/>
        <rFont val="Arial"/>
        <family val="2"/>
      </rPr>
      <t>( 5)</t>
    </r>
  </si>
  <si>
    <r>
      <t xml:space="preserve">  Central government holdings of other subsectors debt (level)  ( c) </t>
    </r>
    <r>
      <rPr>
        <vertAlign val="superscript"/>
        <sz val="8.25"/>
        <rFont val="Arial"/>
        <family val="2"/>
      </rPr>
      <t>(5)</t>
    </r>
  </si>
  <si>
    <t>(2) Consolidated within local government.</t>
  </si>
  <si>
    <r>
      <t xml:space="preserve">Change in local government (S.1313) consolidated gross debt </t>
    </r>
    <r>
      <rPr>
        <vertAlign val="superscript"/>
        <sz val="11"/>
        <rFont val="Arial"/>
        <family val="2"/>
      </rPr>
      <t>(1, 2)</t>
    </r>
  </si>
  <si>
    <r>
      <t xml:space="preserve">Local government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</si>
  <si>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Local government gross debt (level) (b) </t>
    </r>
    <r>
      <rPr>
        <vertAlign val="superscript"/>
        <sz val="5.5"/>
        <rFont val="Arial"/>
        <family val="2"/>
      </rPr>
      <t>(2, 5)</t>
    </r>
  </si>
  <si>
    <r>
      <t xml:space="preserve">  Local government holdings of other subsectors debt (level) (c)</t>
    </r>
    <r>
      <rPr>
        <vertAlign val="superscript"/>
        <sz val="5.5"/>
        <rFont val="Arial"/>
        <family val="2"/>
      </rPr>
      <t>(5)</t>
    </r>
  </si>
  <si>
    <t>(2) Consolidated within social security.</t>
  </si>
  <si>
    <r>
      <t xml:space="preserve">Change in social security (S.1314) consolidated gross debt </t>
    </r>
    <r>
      <rPr>
        <vertAlign val="superscript"/>
        <sz val="11"/>
        <rFont val="Arial"/>
        <family val="2"/>
      </rPr>
      <t>(1, 2)</t>
    </r>
  </si>
  <si>
    <r>
      <t xml:space="preserve">Social security contribution to general government debt (a=b-c) </t>
    </r>
    <r>
      <rPr>
        <b/>
        <vertAlign val="superscript"/>
        <sz val="11"/>
        <rFont val="Arial"/>
        <family val="2"/>
      </rPr>
      <t>(5)</t>
    </r>
  </si>
  <si>
    <r>
      <t xml:space="preserve">  Social security gross debt (level) (b)</t>
    </r>
    <r>
      <rPr>
        <vertAlign val="superscript"/>
        <sz val="8.25"/>
        <rFont val="Arial"/>
        <family val="2"/>
      </rPr>
      <t>(2, 5)</t>
    </r>
  </si>
  <si>
    <r>
      <t xml:space="preserve">  Social security holdings of other subsectors debt (level) (c)</t>
    </r>
    <r>
      <rPr>
        <vertAlign val="superscript"/>
        <sz val="5.5"/>
        <rFont val="Arial"/>
        <family val="2"/>
      </rPr>
      <t>(5)</t>
    </r>
  </si>
  <si>
    <t>Non-financial transactions not included in the working balance</t>
  </si>
  <si>
    <t>COVERAGE</t>
  </si>
  <si>
    <t>VERTICAL CHECKS</t>
  </si>
  <si>
    <t>T1.B9.S13=T1.B9.S1311+T1.B9.S1312+T1.B9.S1313+T1.B9.S1314</t>
  </si>
  <si>
    <t>T1.AF33.S13=T1.AF331.S13+T1.AF332.S13</t>
  </si>
  <si>
    <t>T1.AF4.S13=T1.AF41.S13+T1.AF42.S13</t>
  </si>
  <si>
    <t>DATES</t>
  </si>
  <si>
    <t>T2.FT.S1311=T2.F4ACQ.S1311+T2.F4DIS.S1311+T2.F5ACQ.S1311+T2.F5DIS.S1311+T2.OFT.S1311</t>
  </si>
  <si>
    <t>T2.OA.S1311=T2.OA1.S1311+T2.OA2.S1311+T2.OA3.S1311+T2.OA4.S1311+T2.OA5.S1311</t>
  </si>
  <si>
    <t>HORIZONTAL CHECKS</t>
  </si>
  <si>
    <t>T2.FT.S1312=T2.F4.S1312+T2.F5.S1312+T2.OFT.S1312</t>
  </si>
  <si>
    <t>T2.OA.S1312=T2.OA1.S1312+T2.OA2.S1312+T2.OA3.S1312</t>
  </si>
  <si>
    <t>T3.F4.S13=T3.F4ACQ.S13+T3.F4DIS.S13</t>
  </si>
  <si>
    <t>T3.SD.S13=T3.B9_SD.S13+T3.OSD.S13</t>
  </si>
  <si>
    <t>T1.B9.S13+T3.B9.S13=0</t>
  </si>
  <si>
    <t>T3.F42.S13=T3.F42ACQ.S13+T3.F42DIS.S13</t>
  </si>
  <si>
    <t>T3.F5OP.S13=T3.F5OPACQ.S13+T3.F5OPDIS.S13</t>
  </si>
  <si>
    <t>T3.F4.S13=T3.F41.S13+T3.F42.S13</t>
  </si>
  <si>
    <t>T3.F5.S13=T3.F5PN.S13+T3.F5OP.S13</t>
  </si>
  <si>
    <t>T3.CTDEBT.S1311=T3.DEBT.S1311-T3.HOLD.S1311</t>
  </si>
  <si>
    <t>T3.CTDEBT.S1312=T3.DEBT.S1312-T3.HOLD.S1312</t>
  </si>
  <si>
    <t>T3.CTDEBT.S1313=T3.DEBT.S1313-T3.HOLD.S1313</t>
  </si>
  <si>
    <t>T3.CTDEBT.S1314=T3.DEBT.S1314-T3.HOLD.S1314</t>
  </si>
  <si>
    <t xml:space="preserve">Table 2A: Provision of the data which explain the transition between the public accounts budget balance and the central government deficit/surplus </t>
  </si>
  <si>
    <t>Table 2B: Provision of the data which explain the transition between the working balance and the state government deficit/surplus</t>
  </si>
  <si>
    <t>Table 2C: Provision of the data which explain the transition between the working balance and the local government deficit/surplus</t>
  </si>
  <si>
    <t>Table 2D: Provision of the data which explain the transition between the working balance and the social security deficit/surplus</t>
  </si>
  <si>
    <t xml:space="preserve">Net borrowing (-) or net lending (+) of other central government bodies </t>
  </si>
  <si>
    <t xml:space="preserve">Net borrowing (-) or net lending (+) of other social security bodies </t>
  </si>
  <si>
    <t xml:space="preserve">Net borrowing (-) or net lending (+) of other local government bodies </t>
  </si>
  <si>
    <t>Set of reporting tables as endorsed by the CMFB on 06/08/2009.</t>
  </si>
  <si>
    <t>T2.FT.S1314=T2.F4.S1314+T2.F5.S1314+T2.OFT.S1314</t>
  </si>
  <si>
    <t>T2.OA.S1314=T2.OA1.S1314+T2.OA2.S1314+T2.OA3.S1314</t>
  </si>
  <si>
    <t>T2.FT.S1313=T2.F4.S1313+T2.F5.S1313+T2.OFT.S1313</t>
  </si>
  <si>
    <t>T2.OA.S1313=T2.OA1.S1313+T2.OA2.S1313+T2.OA3.S1313</t>
  </si>
  <si>
    <t>T3.F4.S1314=T3.F41.S1314+T3.F42.S1314</t>
  </si>
  <si>
    <t>T3.F4.S1314=T3.F4ACQ.S1314+T3.F4DIS.S1314</t>
  </si>
  <si>
    <t>T3.F42.S1314=T3.F42ACQ.S1314+T3.F42DIS.S1314</t>
  </si>
  <si>
    <t>T3.F5.S1314=T3.F5PN.S1314+T3.F5OP.S1314</t>
  </si>
  <si>
    <t>T3.F5OP.S1314=T3.F5OPACQ.S1314+T3.F5OPDIS.S1314</t>
  </si>
  <si>
    <t>T3.SD.S1314=T3.B9_SD.S1314+T3.OSD.S1314</t>
  </si>
  <si>
    <t>T1.B9.S1314+T3.B9.S1314=0</t>
  </si>
  <si>
    <t>T3.F4.S1313=T3.F41.S1313+T3.F42.S1313</t>
  </si>
  <si>
    <t>T3.F4.S1313=T3.F4ACQ.S1313+T3.F4DIS.S1313</t>
  </si>
  <si>
    <t>T3.F42.S1313=T3.F42ACQ.S1313+T3.F42DIS.S1313</t>
  </si>
  <si>
    <t>T3.F5.S1313=T3.F5PN.S1313+T3.F5OP.S1313</t>
  </si>
  <si>
    <t>T3.F5OP.S1313=T3.F5OPACQ.S1313+T3.F5OPDIS.S1313</t>
  </si>
  <si>
    <t>T3.SD.S1313=T3.B9_SD.S1313+T3.OSD.S1313</t>
  </si>
  <si>
    <t>T1.B9.S1313+T3.B9.S1313=0</t>
  </si>
  <si>
    <t>T3.F4.S1312=T3.F41.S1312+T3.F42.S1312</t>
  </si>
  <si>
    <t>T3.F4.S1312=T3.F4ACQ.S1312+T3.F4DIS.S1312</t>
  </si>
  <si>
    <t>T3.F42.S1312=T3.F42ACQ.S1312+T3.F42DIS.S1312</t>
  </si>
  <si>
    <t>T3.F5.S1312=T3.F5PN.S1312+T3.F5OP.S1312</t>
  </si>
  <si>
    <t>T3.F5OP.S1312=T3.F5OPACQ.S1312+T3.F5OPDIS.S1312</t>
  </si>
  <si>
    <t>T3.SD.S1312=T3.B9_SD.S1312+T3.OSD.S1312</t>
  </si>
  <si>
    <t>T1.B9.S1312+T3.B9.S1312=0</t>
  </si>
  <si>
    <t>T3.F4.S1311=T3.F41.S1311+T3.F42.S1311</t>
  </si>
  <si>
    <t>T3.F4.S1311=T3.F4ACQ.S1311+T3.F4DIS.S1311</t>
  </si>
  <si>
    <t>T3.F42.S1311=T3.F42ACQ.S1311+T3.F42DIS.S1311</t>
  </si>
  <si>
    <t>T3.F5.S1311=T3.F5PN.S1311+T3.F5OP.S1311</t>
  </si>
  <si>
    <t>T3.F5OP.S1311=T3.F5OPACQ.S1311+T3.F5OPDIS.S1311</t>
  </si>
  <si>
    <t>T3.SD.S1311=T3.B9_SD.S1311+T3.OSD.S1311</t>
  </si>
  <si>
    <t>T1.B9.S1311+T3.B9.S1311=0</t>
  </si>
  <si>
    <r>
      <t>Adjustments</t>
    </r>
    <r>
      <rPr>
        <b/>
        <vertAlign val="superscript"/>
        <sz val="8.25"/>
        <rFont val="Arial"/>
        <family val="2"/>
      </rPr>
      <t xml:space="preserve"> (2)</t>
    </r>
  </si>
  <si>
    <t>T1.B9.S13</t>
  </si>
  <si>
    <t>T1.B9.S1311</t>
  </si>
  <si>
    <t>T1.B9.S1312</t>
  </si>
  <si>
    <t>T1.B9.S1313</t>
  </si>
  <si>
    <t>T1.B9.S1314</t>
  </si>
  <si>
    <t>T1.DEBT.S13</t>
  </si>
  <si>
    <t>T1.AF2.S13</t>
  </si>
  <si>
    <t>T1.AF33.S13</t>
  </si>
  <si>
    <t>T1.AF331.S13</t>
  </si>
  <si>
    <t>T1.AF332.S13</t>
  </si>
  <si>
    <t>T1.AF4.S13</t>
  </si>
  <si>
    <t>T1.AF41.S13</t>
  </si>
  <si>
    <t>T1.AF42.S13</t>
  </si>
  <si>
    <t>T1.P51.S13</t>
  </si>
  <si>
    <t>T1.EDPD41.S13</t>
  </si>
  <si>
    <t>T1.ESAD41.S13</t>
  </si>
  <si>
    <t>T1.GDP.S1</t>
  </si>
  <si>
    <t>T2.WB.S1311</t>
  </si>
  <si>
    <t>T2.FT.S1311</t>
  </si>
  <si>
    <t>T2.F4ACQ.S1311</t>
  </si>
  <si>
    <t>T2.F4DIS.S1311</t>
  </si>
  <si>
    <t>T2.F5ACQ.S1311</t>
  </si>
  <si>
    <t>T2.F5DIS.S1311</t>
  </si>
  <si>
    <t>T2.OFT.S1311</t>
  </si>
  <si>
    <t>T2.OFTDL.S1311</t>
  </si>
  <si>
    <t>T2.OFT1.S1311</t>
  </si>
  <si>
    <t>T2.OFT2.S1311</t>
  </si>
  <si>
    <t>T2.ONFT.S1311</t>
  </si>
  <si>
    <t>T2.ONFT1.S1311</t>
  </si>
  <si>
    <t>T2.ONFT2.S1311</t>
  </si>
  <si>
    <t>T2.D41DIF.S1311</t>
  </si>
  <si>
    <t>T2.F7ASS.S1311</t>
  </si>
  <si>
    <t>T2.F7ASS1.S1311</t>
  </si>
  <si>
    <t>T2.F7ASS2.S1311</t>
  </si>
  <si>
    <t>T2.F7LIA.S1311</t>
  </si>
  <si>
    <t>T2.F7LIA1.S1311</t>
  </si>
  <si>
    <t>T2.F7LIA2.S1311</t>
  </si>
  <si>
    <t>T2.B9_OWB.S1311</t>
  </si>
  <si>
    <t>T2.B9_OB.S1311</t>
  </si>
  <si>
    <t>T2.B9_OB1.S1311</t>
  </si>
  <si>
    <t>T2.B9_OB2.S1311</t>
  </si>
  <si>
    <t>T2.OA.S1311</t>
  </si>
  <si>
    <t>T2.OA1.S1311</t>
  </si>
  <si>
    <t>T2.OA2.S1311</t>
  </si>
  <si>
    <t>T2.OA3.S1311</t>
  </si>
  <si>
    <t>T2.OA4.S1311</t>
  </si>
  <si>
    <t>T2.OA5.S1311</t>
  </si>
  <si>
    <t>T2.B9.S1311</t>
  </si>
  <si>
    <t>T2.WB.S1312</t>
  </si>
  <si>
    <t>T2.FT.S1312</t>
  </si>
  <si>
    <t>T2.F4.S1312</t>
  </si>
  <si>
    <t>T2.F5.S1312</t>
  </si>
  <si>
    <t>T2.OFT.S1312</t>
  </si>
  <si>
    <t>T2.OFTDL.S1312</t>
  </si>
  <si>
    <t>T2.OFT1.S1312</t>
  </si>
  <si>
    <t>T2.OFT2.S1312</t>
  </si>
  <si>
    <t>T2.ONFT.S1312</t>
  </si>
  <si>
    <t>T2.ONFT1.S1312</t>
  </si>
  <si>
    <t>T2.ONFT2.S1312</t>
  </si>
  <si>
    <t>T2.D41DIF.S1312</t>
  </si>
  <si>
    <t>T2.F7ASS.S1312</t>
  </si>
  <si>
    <t>T2.F7ASS1.S1312</t>
  </si>
  <si>
    <t>T2.F7ASS2.S1312</t>
  </si>
  <si>
    <t>T2.F7LIA.S1312</t>
  </si>
  <si>
    <t>T2.F7LIA1.S1312</t>
  </si>
  <si>
    <t>T2.F7LIA2.S1312</t>
  </si>
  <si>
    <t>T2.B9_OWB.S1312</t>
  </si>
  <si>
    <t>T2.B9_OB.S1312</t>
  </si>
  <si>
    <t>T2.B9_OB1.S1312</t>
  </si>
  <si>
    <t>T2.B9_OB2.S1312</t>
  </si>
  <si>
    <t>T2.OA.S1312</t>
  </si>
  <si>
    <t>T2.OA1.S1312</t>
  </si>
  <si>
    <t>T2.OA2.S1312</t>
  </si>
  <si>
    <t>T2.OA3.S1312</t>
  </si>
  <si>
    <t>T2.B9.S1312</t>
  </si>
  <si>
    <t>T2.WB.S1313</t>
  </si>
  <si>
    <t>T2.FT.S1313</t>
  </si>
  <si>
    <t>T2.F4.S1313</t>
  </si>
  <si>
    <t>T2.F5.S1313</t>
  </si>
  <si>
    <t>T2.OFT.S1313</t>
  </si>
  <si>
    <t>T2.OFTDL.S1313</t>
  </si>
  <si>
    <t>T2.OFT1.S1313</t>
  </si>
  <si>
    <t>T2.OFT2.S1313</t>
  </si>
  <si>
    <t>T2.ONFT.S1313</t>
  </si>
  <si>
    <t>T2.ONFT1.S1313</t>
  </si>
  <si>
    <t>T2.ONFT2.S1313</t>
  </si>
  <si>
    <t>T2.D41DIF.S1313</t>
  </si>
  <si>
    <t>T2.F7ASS.S1313</t>
  </si>
  <si>
    <t>T2.F7ASS1.S1313</t>
  </si>
  <si>
    <t>T2.F7ASS2.S1313</t>
  </si>
  <si>
    <t>T2.F7LIA.S1313</t>
  </si>
  <si>
    <t>T2.F7LIA1.S1313</t>
  </si>
  <si>
    <t>T2.F7LIA2.S1313</t>
  </si>
  <si>
    <t>T2.B9_OWB.S1313</t>
  </si>
  <si>
    <t>T2.B9_OB.S1313</t>
  </si>
  <si>
    <t>T2.B9_OB1.S1313</t>
  </si>
  <si>
    <t>T2.B9_OB2.S1313</t>
  </si>
  <si>
    <t>T2.OA.S1313</t>
  </si>
  <si>
    <t>T2.OA1.S1313</t>
  </si>
  <si>
    <t>T2.OA2.S1313</t>
  </si>
  <si>
    <t>T2.OA3.S1313</t>
  </si>
  <si>
    <t>T2.B9.S1313</t>
  </si>
  <si>
    <t>T2.WB.S1314</t>
  </si>
  <si>
    <t>T2.FT.S1314</t>
  </si>
  <si>
    <t>T2.F4.S1314</t>
  </si>
  <si>
    <t>T2.F5.S1314</t>
  </si>
  <si>
    <t>T2.OFT.S1314</t>
  </si>
  <si>
    <t>T2.OFTDL.S1314</t>
  </si>
  <si>
    <t>T2.OFT1.S1314</t>
  </si>
  <si>
    <t>T2.OFT2.S1314</t>
  </si>
  <si>
    <t>T2.ONFT.S1314</t>
  </si>
  <si>
    <t>T2.ONFT1.S1314</t>
  </si>
  <si>
    <t>T2.ONFT2.S1314</t>
  </si>
  <si>
    <t>T2.D41DIF.S1314</t>
  </si>
  <si>
    <t>T2.F7ASS.S1314</t>
  </si>
  <si>
    <t>T2.F7ASS1.S1314</t>
  </si>
  <si>
    <t>T2.F7ASS2.S1314</t>
  </si>
  <si>
    <t>T2.F7LIA.S1314</t>
  </si>
  <si>
    <t>T2.F7LIA1.S1314</t>
  </si>
  <si>
    <t>T2.F7LIA2.S1314</t>
  </si>
  <si>
    <t>T2.B9_OWB.S1314</t>
  </si>
  <si>
    <t>T2.B9_OB.S1314</t>
  </si>
  <si>
    <t>T2.B9_OB1.S1314</t>
  </si>
  <si>
    <t>T2.B9_OB2.S1314</t>
  </si>
  <si>
    <t>T2.OA.S1314</t>
  </si>
  <si>
    <t>T2.OA1.S1314</t>
  </si>
  <si>
    <t>T2.OA2.S1314</t>
  </si>
  <si>
    <t>T2.OA3.S1314</t>
  </si>
  <si>
    <t>T2.B9.S1314</t>
  </si>
  <si>
    <t>T3.B9.S13</t>
  </si>
  <si>
    <t>T3.FA.S13</t>
  </si>
  <si>
    <t>T3.F2.S13</t>
  </si>
  <si>
    <t>T3.F3.S13</t>
  </si>
  <si>
    <t>T3.F4.S13</t>
  </si>
  <si>
    <t>T3.F4ACQ.S13</t>
  </si>
  <si>
    <t>T3.F4DIS.S13</t>
  </si>
  <si>
    <t>T3.F41.S13</t>
  </si>
  <si>
    <t>T3.F42.S13</t>
  </si>
  <si>
    <t>T3.F42ACQ.S13</t>
  </si>
  <si>
    <t>T3.F42DIS.S13</t>
  </si>
  <si>
    <t>T3.F5.S13</t>
  </si>
  <si>
    <t>T3.F5PN.S13</t>
  </si>
  <si>
    <t>T3.F5OP.S13</t>
  </si>
  <si>
    <t>T3.F5OPACQ.S13</t>
  </si>
  <si>
    <t>T3.F5OPDIS.S13</t>
  </si>
  <si>
    <t>T3.OFA.S13</t>
  </si>
  <si>
    <t>T3.ADJ.S13</t>
  </si>
  <si>
    <t>T3.LIA.S13</t>
  </si>
  <si>
    <t>T3.OLIA.S13</t>
  </si>
  <si>
    <t>T3.ISS_A.S13</t>
  </si>
  <si>
    <t>T3.D41_A.S13</t>
  </si>
  <si>
    <t>T3.D41_AFD.S13</t>
  </si>
  <si>
    <t>T3.RED_A.S13</t>
  </si>
  <si>
    <t>T3.FREV_A.S13</t>
  </si>
  <si>
    <t>T3.K121_A.S13</t>
  </si>
  <si>
    <t>T3.OCVO_A.S13</t>
  </si>
  <si>
    <t>T3.SD.S13</t>
  </si>
  <si>
    <t>T3.B9_SD.S13</t>
  </si>
  <si>
    <t>T3.OSD.S13</t>
  </si>
  <si>
    <t>T3.CHDEBT.S13</t>
  </si>
  <si>
    <t>T3.B9.S1311</t>
  </si>
  <si>
    <t>T3.FA.S1311</t>
  </si>
  <si>
    <t>T3.F2.S1311</t>
  </si>
  <si>
    <t>T3.F3.S1311</t>
  </si>
  <si>
    <t>T3.F4.S1311</t>
  </si>
  <si>
    <t>T3.F4ACQ.S1311</t>
  </si>
  <si>
    <t>T3.F4DIS.S1311</t>
  </si>
  <si>
    <t>T3.F41.S1311</t>
  </si>
  <si>
    <t>T3.F42.S1311</t>
  </si>
  <si>
    <t>T3.F42ACQ.S1311</t>
  </si>
  <si>
    <t>T3.F42DIS.S1311</t>
  </si>
  <si>
    <t>T3.F5.S1311</t>
  </si>
  <si>
    <t>T3.F5PN.S1311</t>
  </si>
  <si>
    <t>T3.F5OP.S1311</t>
  </si>
  <si>
    <t>T3.F5OPACQ.S1311</t>
  </si>
  <si>
    <t>T3.F5OPDIS.S1311</t>
  </si>
  <si>
    <t>T3.OFA.S1311</t>
  </si>
  <si>
    <t>T3.ADJ.S1311</t>
  </si>
  <si>
    <t>T3.LIA.S1311</t>
  </si>
  <si>
    <t>T3.OLIA.S1311</t>
  </si>
  <si>
    <t>T3.ISS_A.S1311</t>
  </si>
  <si>
    <t>T3.D41_A.S1311</t>
  </si>
  <si>
    <t>T3.D41_AFD.S1311</t>
  </si>
  <si>
    <t>T3.RED_A.S1311</t>
  </si>
  <si>
    <t>T3.FREV_A.S1311</t>
  </si>
  <si>
    <t>T3.K121_A.S1311</t>
  </si>
  <si>
    <t>T3.OCVO_A.S1311</t>
  </si>
  <si>
    <t>T3.SD.S1311</t>
  </si>
  <si>
    <t>T3.B9_SD.S1311</t>
  </si>
  <si>
    <t>T3.OSD.S1311</t>
  </si>
  <si>
    <t>T3.CHDEBT.S1311</t>
  </si>
  <si>
    <t>T3.CTDEBT.S1311</t>
  </si>
  <si>
    <t>T3.DEBT.S1311</t>
  </si>
  <si>
    <t>T3.HOLD.S1311</t>
  </si>
  <si>
    <t>T3.B9.S1312</t>
  </si>
  <si>
    <t>T3.FA.S1312</t>
  </si>
  <si>
    <t>T3.F2.S1312</t>
  </si>
  <si>
    <t>T3.F3.S1312</t>
  </si>
  <si>
    <t>T3.F4.S1312</t>
  </si>
  <si>
    <t>T3.F4ACQ.S1312</t>
  </si>
  <si>
    <t>T3.F4DIS.S1312</t>
  </si>
  <si>
    <t>T3.F41.S1312</t>
  </si>
  <si>
    <t>T3.F42.S1312</t>
  </si>
  <si>
    <t>T3.F42ACQ.S1312</t>
  </si>
  <si>
    <t>T3.F42DIS.S1312</t>
  </si>
  <si>
    <t>T3.F5.S1312</t>
  </si>
  <si>
    <t>T3.F5PN.S1312</t>
  </si>
  <si>
    <t>T3.F5OP.S1312</t>
  </si>
  <si>
    <t>T3.F5OPACQ.S1312</t>
  </si>
  <si>
    <t>T3.F5OPDIS.S1312</t>
  </si>
  <si>
    <t>T3.OFA.S1312</t>
  </si>
  <si>
    <t>T3.ADJ.S1312</t>
  </si>
  <si>
    <t>T3.LIA.S1312</t>
  </si>
  <si>
    <t>T3.OLIA.S1312</t>
  </si>
  <si>
    <t>T3.ISS_A.S1312</t>
  </si>
  <si>
    <t>T3.D41_A.S1312</t>
  </si>
  <si>
    <t>T3.D41_AFD.S1312</t>
  </si>
  <si>
    <t>T3.RED_A.S1312</t>
  </si>
  <si>
    <t>T3.FREV_A.S1312</t>
  </si>
  <si>
    <t>T3.K121_A.S1312</t>
  </si>
  <si>
    <t>T3.OCVO_A.S1312</t>
  </si>
  <si>
    <t>T3.SD.S1312</t>
  </si>
  <si>
    <t>T3.B9_SD.S1312</t>
  </si>
  <si>
    <t>T3.OSD.S1312</t>
  </si>
  <si>
    <t>T3.CHDEBT.S1312</t>
  </si>
  <si>
    <t>T3.CTDEBT.S1312</t>
  </si>
  <si>
    <t>T3.DEBT.S1312</t>
  </si>
  <si>
    <t>T3.HOLD.S1312</t>
  </si>
  <si>
    <t>T3.B9.S1313</t>
  </si>
  <si>
    <t>T3.FA.S1313</t>
  </si>
  <si>
    <t>T3.F2.S1313</t>
  </si>
  <si>
    <t>T3.F3.S1313</t>
  </si>
  <si>
    <t>T3.F4.S1313</t>
  </si>
  <si>
    <t>T3.F4ACQ.S1313</t>
  </si>
  <si>
    <t>T3.F4DIS.S1313</t>
  </si>
  <si>
    <t>T3.F41.S1313</t>
  </si>
  <si>
    <t>T3.F42.S1313</t>
  </si>
  <si>
    <t>T3.F42ACQ.S1313</t>
  </si>
  <si>
    <t>T3.F42DIS.S1313</t>
  </si>
  <si>
    <t>T3.F5.S1313</t>
  </si>
  <si>
    <t>T3.F5PN.S1313</t>
  </si>
  <si>
    <t>T3.F5OP.S1313</t>
  </si>
  <si>
    <t>T3.F5OPACQ.S1313</t>
  </si>
  <si>
    <t>T3.F5OPDIS.S1313</t>
  </si>
  <si>
    <t>T3.OFA.S1313</t>
  </si>
  <si>
    <t>T3.ADJ.S1313</t>
  </si>
  <si>
    <t>T3.LIA.S1313</t>
  </si>
  <si>
    <t>T3.OLIA.S1313</t>
  </si>
  <si>
    <t>T3.ISS_A.S1313</t>
  </si>
  <si>
    <t>T3.D41_A.S1313</t>
  </si>
  <si>
    <t>T3.D41_AFD.S1313</t>
  </si>
  <si>
    <t>T3.RED_A.S1313</t>
  </si>
  <si>
    <t>T3.FREV_A.S1313</t>
  </si>
  <si>
    <t>T3.K121_A.S1313</t>
  </si>
  <si>
    <t>T3.OCVO_A.S1313</t>
  </si>
  <si>
    <t>T3.SD.S1313</t>
  </si>
  <si>
    <t>T3.B9_SD.S1313</t>
  </si>
  <si>
    <t>T3.OSD.S1313</t>
  </si>
  <si>
    <t>T3.CHDEBT.S1313</t>
  </si>
  <si>
    <t>T3.CTDEBT.S1313</t>
  </si>
  <si>
    <t>T3.DEBT.S1313</t>
  </si>
  <si>
    <t>T3.HOLD.S1313</t>
  </si>
  <si>
    <t>T3.B9.S1314</t>
  </si>
  <si>
    <t>T3.FA.S1314</t>
  </si>
  <si>
    <t>T3.F2.S1314</t>
  </si>
  <si>
    <t>T3.F3.S1314</t>
  </si>
  <si>
    <t>T3.F4.S1314</t>
  </si>
  <si>
    <t>T3.F4ACQ.S1314</t>
  </si>
  <si>
    <t>T3.F4DIS.S1314</t>
  </si>
  <si>
    <t>T3.F41.S1314</t>
  </si>
  <si>
    <t>T3.F42.S1314</t>
  </si>
  <si>
    <t>T3.F42ACQ.S1314</t>
  </si>
  <si>
    <t>T3.F42DIS.S1314</t>
  </si>
  <si>
    <t>T3.F5.S1314</t>
  </si>
  <si>
    <t>T3.F5PN.S1314</t>
  </si>
  <si>
    <t>T3.F5OP.S1314</t>
  </si>
  <si>
    <t>T3.F5OPACQ.S1314</t>
  </si>
  <si>
    <t>T3.F5OPDIS.S1314</t>
  </si>
  <si>
    <t>T3.OFA.S1314</t>
  </si>
  <si>
    <t>T3.ADJ.S1314</t>
  </si>
  <si>
    <t>T3.LIA.S1314</t>
  </si>
  <si>
    <t>T3.OLIA.S1314</t>
  </si>
  <si>
    <t>T3.ISS_A.S1314</t>
  </si>
  <si>
    <t>T3.D41_A.S1314</t>
  </si>
  <si>
    <t>T3.D41_AFD.S1314</t>
  </si>
  <si>
    <t>T3.RED_A.S1314</t>
  </si>
  <si>
    <t>T3.FREV_A.S1314</t>
  </si>
  <si>
    <t>T3.K121_A.S1314</t>
  </si>
  <si>
    <t>T3.OCVO_A.S1314</t>
  </si>
  <si>
    <t>T3.SD.S1314</t>
  </si>
  <si>
    <t>T3.B9_SD.S1314</t>
  </si>
  <si>
    <t>T3.OSD.S1314</t>
  </si>
  <si>
    <t>T3.CHDEBT.S1314</t>
  </si>
  <si>
    <t>T3.CTDEBT.S1314</t>
  </si>
  <si>
    <t>T3.DEBT.S1314</t>
  </si>
  <si>
    <t>T3.HOLD.S1314</t>
  </si>
  <si>
    <t>T4.AF71L.S13</t>
  </si>
  <si>
    <t>T4.FPU.S13</t>
  </si>
  <si>
    <t>T4.GNI.S1</t>
  </si>
  <si>
    <t>h</t>
  </si>
  <si>
    <t>DD/MM/YYYY</t>
  </si>
  <si>
    <t xml:space="preserve">      Short term loans (F.41), net </t>
  </si>
  <si>
    <t xml:space="preserve">      Long-term loans (F.42)</t>
  </si>
  <si>
    <t xml:space="preserve">          Increase (+)</t>
  </si>
  <si>
    <t xml:space="preserve">          Reduction (-)</t>
  </si>
  <si>
    <r>
      <t xml:space="preserve">      Portfolio investments, net</t>
    </r>
    <r>
      <rPr>
        <vertAlign val="superscript"/>
        <sz val="11"/>
        <rFont val="Arial"/>
        <family val="2"/>
      </rPr>
      <t>(2)</t>
    </r>
  </si>
  <si>
    <t xml:space="preserve">      Shares and other equity other than portfolio investments</t>
  </si>
  <si>
    <t>T3.ADJ.S13=T3.LIA.S13+T3.OLIA.S13+T3.ISS_A.S13+T3.D41_A.S13+T3.RED_A.S13+
+T3.FREV_A.S13+T3.K121_A.S13+T3.OCVO_A.S13</t>
  </si>
  <si>
    <t>Yellow and grey cells: compulsory detail; green cells: automatic compilation; blue cells: voluntary detail.</t>
  </si>
  <si>
    <t xml:space="preserve">      Detail 1</t>
  </si>
  <si>
    <t xml:space="preserve">      Detail 2</t>
  </si>
  <si>
    <t>T3.ADJ.S1311=T3.LIA.S1311+T3.OLIA.S1311+T3.ISS_A.S1311+T3.D41_A.S1311+T3.RED_A.S1311+
+T3.FREV_A.S1311+T3.K121_A.S1311+T3.OCVO_A.S1311</t>
  </si>
  <si>
    <t>T3.ADJ.S1312=T3.LIA.S1312+T3.OLIA.S1312+T3.ISS_A.S1312+T3.D41_A.S1312+T3.RED_A.S1312+
+T3.FREV_A.S1312+T3.K121_A.S1312+T3.OCVO_A.S1312</t>
  </si>
  <si>
    <t>T3.ADJ.S1313=T3.LIA.S1313+T3.OLIA.S1313+T3.ISS_A.S1313+T3.D41_A.S1313+T3.RED_A.S1313+
+T3.FREV_A.S1313+T3.K121_A.S1313+T3.OCVO_A.S1313</t>
  </si>
  <si>
    <t>T3.ADJ.S1314=T3.LIA.S1314+T3.OLIA.S1314+T3.ISS_A.S1314+T3.D41_A.S1314+T3.RED_A.S1314+
+T3.FREV_A.S1314+T3.K121_A.S1314+T3.OCVO_A.S1314</t>
  </si>
  <si>
    <t xml:space="preserve">in accordance with Council Regulation (EC) N° 479/2009, as amended </t>
  </si>
  <si>
    <t xml:space="preserve">Table 3B: Provision of the data which explain the contributions of the deficit/surplus and the other relevant factors to the variation in the debt level </t>
  </si>
  <si>
    <t xml:space="preserve">Table 3D: Provision of the data which explain the contributions of the deficit/surplus and the other relevant factors to the variation in the debt level </t>
  </si>
  <si>
    <t>estimated</t>
  </si>
  <si>
    <t>half-finalized</t>
  </si>
  <si>
    <t>final</t>
  </si>
  <si>
    <t>cash</t>
  </si>
  <si>
    <t>accrual</t>
  </si>
  <si>
    <t>mixed</t>
  </si>
  <si>
    <t>other</t>
  </si>
  <si>
    <t xml:space="preserve">For all "vertical and horizontal checks" cells is used "Comma Style" Format. Thus, cell which is equal to "0.00" (zero) is shown as "-". </t>
  </si>
  <si>
    <t>Also 1000 separator is used.</t>
  </si>
  <si>
    <t>Apr.2014</t>
  </si>
  <si>
    <t>T3.B9.S1312+T3.FA.S1312+T3.ADJ.S1312+T3.SD.S1312=T3.CHDEBT.S1312</t>
  </si>
  <si>
    <t>T3.B9.S1311+T3.FA.S1311+T3.ADJ.S1311+T3.SD.S1311=T3.CHDEBT.S1311</t>
  </si>
  <si>
    <t>T3.FA.S1311=T3.F2.S1311+T3.F3.S1311+T3.F4.S1311+T3.F5.S1311+T3.OFA.S1311</t>
  </si>
  <si>
    <t>T3.FA.S1312=T3.F2.S1312+T3.F3.S1312+T3.F4.S1312+T3.F5.S1312+T3.OFA.S1312</t>
  </si>
  <si>
    <t>T3.B9.S13+T3.FA.S13+T3.ADJ.S13+T3.SD.S13=T3.CHDEBT.S13</t>
  </si>
  <si>
    <t>T3.FA.S13=T3.F2.S13+T3.F3.S13+T3.F4.S13+T3.F5.S13+T3.OFA.S13</t>
  </si>
  <si>
    <t>T1.DEBT.S13=T3.CTDEBT.S1311+T3.CTDEBT.S1312+T3.CTDEBT.S1313+T3.CTDEBT.S1314</t>
  </si>
  <si>
    <t>T3.CHDEBT.S13=T1.DEBT.S13(t)-T1.DEBT.S13(t-1)</t>
  </si>
  <si>
    <t>T3.CHDEBT.S1311=T3.DEBT.S1311(t)-T3.DEBT.S1311(t-1)</t>
  </si>
  <si>
    <t>T3.CHDEBT.S1312=T3.DEBT.S1312(t)-T3.DEBT.S1312(t-1)</t>
  </si>
  <si>
    <t>T3.CHDEBT.S1313=T3.DEBT.S1313(t)-T3.DEBT.S1313(t-1)</t>
  </si>
  <si>
    <t>T3.CHDEBT.S1314=T3.DEBT.S1314(t)-T3.DEBT.S1314(t-1)</t>
  </si>
  <si>
    <t>T3.B9.S1313+T3.FA.S1313+T3.ADJ.S1313+T3.SD.S1313=T3.CHDEBT.S1313</t>
  </si>
  <si>
    <t>T3.FA.S1313=T3.F2.S1313+T3.F3.S1313+T3.F4.S1313+T3.F5.S1313+T3.OFA.S1313</t>
  </si>
  <si>
    <t>T3.B9.S1314+T3.FA.S1314+T3.ADJ.S1314+T3.SD.S1314=T3.CHDEBT.S1314</t>
  </si>
  <si>
    <t>T3.FA.S1314=T3.F2.S1314+T3.F3.S1314+T3.F4.S1314+T3.F5.S1314+T3.OFA.S1314</t>
  </si>
  <si>
    <t>T1.B9.S1314=T2.B9.S1314</t>
  </si>
  <si>
    <t>T2.WB.S1314+T2.FT.S1314+T2.ONFT.S1314+T2.D41DIF.S1314+T2.F7ASS.S1314+T2.F7LIA.S1314+T2.WBN.S1314+T2.B9_OB.S1314+T2.OA.S1314=T2.B9.S1314</t>
  </si>
  <si>
    <t>T1.B9.S1313=T2.B9.S1313</t>
  </si>
  <si>
    <t>T2.WB.S1313+T2.FT.S1313+T2.ONFT.S1313+T2.D41DIF.S1313+T2.F7ASS.S1313+T2.F7LIA.S1313+
+T2.WBN.S1313+T2.B9_OB.S1313+T2.OA.S1313=T2.B9.S1313</t>
  </si>
  <si>
    <t>T2.WB.S1312+T2.FT.S1312+T2.ONFT.S1312+T2.D41DIF.S1312+T2.F7ASS.S1312+T2.F7LIA.S1312+
+T2.WBN.S1312+T2.B9_OB.S1312+T2.OA.S1312=T2.B9.S1312</t>
  </si>
  <si>
    <t>T1.B9.S1312=T2.B9.S1312</t>
  </si>
  <si>
    <t>T2.WB.S1311+T2.FT.S1311+T2.ONFT.S1311+T2.D41DIF.S1311+T2.F7ASS.S1311+T2.F7LIA.S1311+
+T2.WBN.S1311+T2.B9_OB.S1311+T2.OA.S1311=T2.B9.S1311</t>
  </si>
  <si>
    <t>T1.B9.S1311=T2.B9.S1311</t>
  </si>
  <si>
    <t>T1.DEBT.S13=T1.AF2.S13+T1.AF33.S13+T1.AF4.S13</t>
  </si>
  <si>
    <t xml:space="preserve">   Detail 6</t>
  </si>
  <si>
    <t>Member state: Finland</t>
  </si>
  <si>
    <t>Date: 31/03/2014</t>
  </si>
  <si>
    <t>M</t>
  </si>
  <si>
    <t>Time-adjustment of taxes, subsidies and EU-grants</t>
  </si>
  <si>
    <t>Other accounts receivable, other</t>
  </si>
  <si>
    <t>Net borrowing/net lending of other Central Government bodies (S1311)</t>
  </si>
  <si>
    <t>Consolidated net-lending of other central government units</t>
  </si>
  <si>
    <t>Transfers from other central governments units to the budget, net</t>
  </si>
  <si>
    <t>Debt cancellation/assumption</t>
  </si>
  <si>
    <t>Reinvested earnings on FDI</t>
  </si>
  <si>
    <t>The impact of the difference in the recording of deferrable budgetary appropriations</t>
  </si>
  <si>
    <t>Super dividends</t>
  </si>
  <si>
    <t>PPP</t>
  </si>
  <si>
    <t>Residual</t>
  </si>
  <si>
    <t>Property income (D.422+D.41) from quasi-corporations classified outside S.1313</t>
  </si>
  <si>
    <t>Investments not included in the working balance</t>
  </si>
  <si>
    <t>Capital transfers, net, not included in the working balance</t>
  </si>
  <si>
    <t>Interest expenditure of financial leases</t>
  </si>
  <si>
    <t>Time adjustment of income tax and difference due to source</t>
  </si>
  <si>
    <t>Working balance of quasi-corporations classified outside S.1313</t>
  </si>
  <si>
    <t>Working balance of the Åland Government, Finnish Association of Municipalities etc.</t>
  </si>
  <si>
    <t>Reinvested earnings of mutual funds recorded as property income (D.421+D.41) of S.1313</t>
  </si>
  <si>
    <t>The effect of revaluation items in the working balance, net</t>
  </si>
  <si>
    <t>The effect of differences in the recording of net acquisitions of land</t>
  </si>
  <si>
    <t>Rents of financial leases included in the working balance</t>
  </si>
  <si>
    <t>Other known differences between working balance and EDP B.9</t>
  </si>
  <si>
    <t>Working balance of pension insurance companies and other social security funds than employment pension schemes</t>
  </si>
  <si>
    <t>Investments, net of output for own final use</t>
  </si>
  <si>
    <t>Current and capital transfers, net</t>
  </si>
  <si>
    <t>Reinvested earnings of mutual funds recorded as property income</t>
  </si>
  <si>
    <t>Other items, net</t>
  </si>
  <si>
    <t>Net borrowing/lending of statutory employment pension insurance other than pension insurance companies</t>
  </si>
  <si>
    <t>Adjustments to the working balance of pension insurance companies</t>
  </si>
  <si>
    <t>Investment gains and losses not to be included in net borrowing (e.g. holding gains/losses, derivatives-related income)</t>
  </si>
  <si>
    <t>Net change in technical provisions</t>
  </si>
  <si>
    <t>Other adjustments (e.g. Remuneration paid/received for liability distribution and guarantee scheme)</t>
  </si>
  <si>
    <t>Adjustment for interests not considered in the working balance (relates to S.13149)</t>
  </si>
  <si>
    <t>Data are in EUR million</t>
  </si>
  <si>
    <t>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</si>
</sst>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;\-#,##0.00;_-* &quot;-&quot;??_-;_-@_-"/>
  </numFmts>
  <fonts count="92">
    <font>
      <sz val="12"/>
      <name val="Arial"/>
      <family val="0"/>
    </font>
    <font>
      <sz val="11"/>
      <color indexed="8"/>
      <name val="Calibri"/>
      <family val="2"/>
    </font>
    <font>
      <sz val="10"/>
      <name val="Arial"/>
      <family val="2"/>
    </font>
    <font>
      <b/>
      <sz val="32"/>
      <name val="Book Antiqua"/>
      <family val="1"/>
    </font>
    <font>
      <b/>
      <sz val="12"/>
      <name val="Arial"/>
      <family val="2"/>
    </font>
    <font>
      <sz val="24"/>
      <name val="Book Antiqua"/>
      <family val="1"/>
    </font>
    <font>
      <b/>
      <sz val="18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i/>
      <sz val="12"/>
      <name val="Arial"/>
      <family val="2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sz val="24"/>
      <name val="Times New Roman"/>
      <family val="1"/>
    </font>
    <font>
      <b/>
      <sz val="14"/>
      <name val="Antique Olive (PCL6)"/>
      <family val="2"/>
    </font>
    <font>
      <sz val="32"/>
      <name val="Book Antiqua"/>
      <family val="1"/>
    </font>
    <font>
      <b/>
      <sz val="11"/>
      <name val="Arial"/>
      <family val="2"/>
    </font>
    <font>
      <b/>
      <sz val="26"/>
      <name val="Arial"/>
      <family val="2"/>
    </font>
    <font>
      <b/>
      <sz val="10"/>
      <color indexed="23"/>
      <name val="Arial"/>
      <family val="2"/>
    </font>
    <font>
      <b/>
      <i/>
      <sz val="12"/>
      <name val="Times New Roman"/>
      <family val="1"/>
    </font>
    <font>
      <sz val="28"/>
      <name val="Book Antiqua"/>
      <family val="1"/>
    </font>
    <font>
      <sz val="11"/>
      <name val="Arial"/>
      <family val="2"/>
    </font>
    <font>
      <vertAlign val="superscript"/>
      <sz val="11"/>
      <name val="Arial"/>
      <family val="2"/>
    </font>
    <font>
      <vertAlign val="superscript"/>
      <sz val="8.25"/>
      <name val="Arial"/>
      <family val="2"/>
    </font>
    <font>
      <vertAlign val="superscript"/>
      <sz val="5.5"/>
      <name val="Arial"/>
      <family val="2"/>
    </font>
    <font>
      <b/>
      <vertAlign val="superscript"/>
      <sz val="8.25"/>
      <name val="Arial"/>
      <family val="2"/>
    </font>
    <font>
      <b/>
      <i/>
      <sz val="18"/>
      <name val="Arial"/>
      <family val="2"/>
    </font>
    <font>
      <i/>
      <sz val="18"/>
      <name val="Times New Roman"/>
      <family val="1"/>
    </font>
    <font>
      <b/>
      <sz val="20"/>
      <name val="Times New Roman"/>
      <family val="1"/>
    </font>
    <font>
      <strike/>
      <sz val="12"/>
      <color indexed="10"/>
      <name val="Times New Roman"/>
      <family val="1"/>
    </font>
    <font>
      <sz val="12"/>
      <color indexed="12"/>
      <name val="Arial"/>
      <family val="2"/>
    </font>
    <font>
      <strike/>
      <sz val="12"/>
      <color indexed="10"/>
      <name val="Arial"/>
      <family val="2"/>
    </font>
    <font>
      <strike/>
      <sz val="10"/>
      <color indexed="10"/>
      <name val="Arial"/>
      <family val="2"/>
    </font>
    <font>
      <strike/>
      <sz val="28"/>
      <name val="Book Antiqua"/>
      <family val="1"/>
    </font>
    <font>
      <b/>
      <sz val="26"/>
      <name val="Times New Roman"/>
      <family val="1"/>
    </font>
    <font>
      <strike/>
      <sz val="10"/>
      <name val="Arial"/>
      <family val="2"/>
    </font>
    <font>
      <b/>
      <vertAlign val="superscript"/>
      <sz val="11"/>
      <name val="Arial"/>
      <family val="2"/>
    </font>
    <font>
      <strike/>
      <sz val="12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8"/>
      <color indexed="8"/>
      <name val="Times New Roman"/>
      <family val="1"/>
    </font>
    <font>
      <sz val="12"/>
      <color indexed="57"/>
      <name val="Arial"/>
      <family val="2"/>
    </font>
    <font>
      <sz val="8"/>
      <name val="Times New Roman"/>
      <family val="1"/>
    </font>
    <font>
      <b/>
      <sz val="32"/>
      <color indexed="10"/>
      <name val="Times New Roman"/>
      <family val="1"/>
    </font>
    <font>
      <sz val="32"/>
      <name val="Arial"/>
      <family val="2"/>
    </font>
    <font>
      <i/>
      <sz val="11"/>
      <name val="Arial"/>
      <family val="2"/>
    </font>
    <font>
      <i/>
      <sz val="10"/>
      <name val="Arial"/>
      <family val="2"/>
    </font>
    <font>
      <sz val="12"/>
      <color indexed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4"/>
      <color indexed="8"/>
      <name val="Times New Roman"/>
      <family val="0"/>
    </font>
    <font>
      <b/>
      <sz val="24"/>
      <color indexed="8"/>
      <name val="Times New Roman"/>
      <family val="0"/>
    </font>
    <font>
      <sz val="26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4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/>
    </border>
    <border>
      <left/>
      <right/>
      <top/>
      <bottom style="double">
        <color indexed="8"/>
      </bottom>
    </border>
    <border>
      <left style="double">
        <color indexed="8"/>
      </left>
      <right/>
      <top style="double">
        <color indexed="8"/>
      </top>
      <bottom/>
    </border>
    <border>
      <left style="double">
        <color indexed="8"/>
      </left>
      <right/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double">
        <color indexed="8"/>
      </left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thick">
        <color indexed="8"/>
      </bottom>
    </border>
    <border>
      <left/>
      <right/>
      <top style="thick">
        <color indexed="8"/>
      </top>
      <bottom style="double">
        <color indexed="8"/>
      </bottom>
    </border>
    <border>
      <left style="thick">
        <color indexed="8"/>
      </left>
      <right/>
      <top style="thick">
        <color indexed="8"/>
      </top>
      <bottom style="thick">
        <color indexed="8"/>
      </bottom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thin">
        <color indexed="8"/>
      </right>
      <top/>
      <bottom style="dotted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/>
      <right/>
      <top style="thick">
        <color indexed="8"/>
      </top>
      <bottom style="thick">
        <color indexed="8"/>
      </bottom>
    </border>
    <border>
      <left style="double">
        <color indexed="8"/>
      </left>
      <right style="thick">
        <color indexed="8"/>
      </right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double">
        <color indexed="8"/>
      </right>
      <top style="double">
        <color indexed="8"/>
      </top>
      <bottom/>
    </border>
    <border>
      <left/>
      <right style="double">
        <color indexed="8"/>
      </right>
      <top/>
      <bottom/>
    </border>
    <border>
      <left/>
      <right style="double">
        <color indexed="8"/>
      </right>
      <top/>
      <bottom style="double">
        <color indexed="8"/>
      </bottom>
    </border>
    <border>
      <left/>
      <right style="thin"/>
      <top/>
      <bottom style="thin"/>
    </border>
    <border>
      <left style="thin">
        <color indexed="8"/>
      </left>
      <right style="double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double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/>
      <bottom style="double">
        <color indexed="8"/>
      </bottom>
    </border>
    <border>
      <left/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double">
        <color indexed="8"/>
      </bottom>
    </border>
    <border>
      <left/>
      <right/>
      <top/>
      <bottom style="dotted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dotted">
        <color indexed="23"/>
      </top>
      <bottom style="dotted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47"/>
      </right>
      <top/>
      <bottom style="thin">
        <color indexed="47"/>
      </bottom>
    </border>
    <border>
      <left style="thin">
        <color indexed="47"/>
      </left>
      <right style="thin">
        <color indexed="23"/>
      </right>
      <top/>
      <bottom style="thin">
        <color indexed="47"/>
      </bottom>
    </border>
    <border>
      <left style="thin">
        <color indexed="23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47"/>
      </right>
      <top style="thin">
        <color indexed="47"/>
      </top>
      <bottom/>
    </border>
    <border>
      <left style="thin">
        <color indexed="47"/>
      </left>
      <right style="thin">
        <color indexed="23"/>
      </right>
      <top style="thin">
        <color indexed="47"/>
      </top>
      <bottom/>
    </border>
    <border>
      <left style="dotted">
        <color indexed="22"/>
      </left>
      <right style="thin">
        <color indexed="23"/>
      </right>
      <top style="dotted">
        <color indexed="22"/>
      </top>
      <bottom style="dotted">
        <color indexed="22"/>
      </bottom>
    </border>
    <border>
      <left style="thin">
        <color indexed="23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47"/>
      </left>
      <right style="thin">
        <color indexed="23"/>
      </right>
      <top style="thin">
        <color indexed="47"/>
      </top>
      <bottom style="thin">
        <color indexed="47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 style="double">
        <color indexed="8"/>
      </bottom>
    </border>
    <border>
      <left/>
      <right style="thin">
        <color indexed="23"/>
      </right>
      <top/>
      <bottom style="double">
        <color indexed="8"/>
      </bottom>
    </border>
    <border>
      <left style="dotted">
        <color indexed="22"/>
      </left>
      <right style="thin">
        <color indexed="23"/>
      </right>
      <top style="thin">
        <color indexed="23"/>
      </top>
      <bottom style="dotted">
        <color indexed="22"/>
      </bottom>
    </border>
    <border>
      <left style="thin">
        <color indexed="23"/>
      </left>
      <right style="thin">
        <color indexed="8"/>
      </right>
      <top/>
      <bottom style="dotted">
        <color indexed="23"/>
      </bottom>
    </border>
    <border>
      <left style="dotted">
        <color indexed="22"/>
      </left>
      <right style="thin">
        <color indexed="23"/>
      </right>
      <top/>
      <bottom style="dotted">
        <color indexed="22"/>
      </bottom>
    </border>
    <border>
      <left style="dotted">
        <color indexed="22"/>
      </left>
      <right/>
      <top style="thin">
        <color indexed="23"/>
      </top>
      <bottom style="dotted">
        <color indexed="22"/>
      </bottom>
    </border>
    <border>
      <left style="dotted">
        <color indexed="22"/>
      </left>
      <right/>
      <top style="dotted">
        <color indexed="22"/>
      </top>
      <bottom style="dotted">
        <color indexed="22"/>
      </bottom>
    </border>
    <border>
      <left style="dotted">
        <color indexed="22"/>
      </left>
      <right/>
      <top/>
      <bottom style="dotted">
        <color indexed="22"/>
      </bottom>
    </border>
    <border>
      <left/>
      <right style="thin">
        <color indexed="8"/>
      </right>
      <top style="double">
        <color indexed="8"/>
      </top>
      <bottom/>
    </border>
    <border>
      <left style="thin">
        <color indexed="23"/>
      </left>
      <right style="thin">
        <color indexed="23"/>
      </right>
      <top style="double">
        <color indexed="8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dotted">
        <color indexed="23"/>
      </top>
      <bottom style="thin">
        <color indexed="8"/>
      </bottom>
    </border>
    <border>
      <left/>
      <right style="thin">
        <color indexed="8"/>
      </right>
      <top style="dotted">
        <color indexed="23"/>
      </top>
      <bottom style="dotted">
        <color indexed="23"/>
      </bottom>
    </border>
    <border>
      <left/>
      <right style="thin">
        <color indexed="23"/>
      </right>
      <top style="double">
        <color indexed="8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5" fillId="2" borderId="0" applyNumberFormat="0" applyBorder="0" applyAlignment="0" applyProtection="0"/>
    <xf numFmtId="0" fontId="75" fillId="3" borderId="0" applyNumberFormat="0" applyBorder="0" applyAlignment="0" applyProtection="0"/>
    <xf numFmtId="0" fontId="75" fillId="4" borderId="0" applyNumberFormat="0" applyBorder="0" applyAlignment="0" applyProtection="0"/>
    <xf numFmtId="0" fontId="75" fillId="5" borderId="0" applyNumberFormat="0" applyBorder="0" applyAlignment="0" applyProtection="0"/>
    <xf numFmtId="0" fontId="75" fillId="6" borderId="0" applyNumberFormat="0" applyBorder="0" applyAlignment="0" applyProtection="0"/>
    <xf numFmtId="0" fontId="75" fillId="7" borderId="0" applyNumberFormat="0" applyBorder="0" applyAlignment="0" applyProtection="0"/>
    <xf numFmtId="0" fontId="75" fillId="8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13" borderId="0" applyNumberFormat="0" applyBorder="0" applyAlignment="0" applyProtection="0"/>
    <xf numFmtId="0" fontId="76" fillId="14" borderId="0" applyNumberFormat="0" applyBorder="0" applyAlignment="0" applyProtection="0"/>
    <xf numFmtId="0" fontId="76" fillId="15" borderId="0" applyNumberFormat="0" applyBorder="0" applyAlignment="0" applyProtection="0"/>
    <xf numFmtId="0" fontId="76" fillId="16" borderId="0" applyNumberFormat="0" applyBorder="0" applyAlignment="0" applyProtection="0"/>
    <xf numFmtId="0" fontId="76" fillId="17" borderId="0" applyNumberFormat="0" applyBorder="0" applyAlignment="0" applyProtection="0"/>
    <xf numFmtId="0" fontId="76" fillId="18" borderId="0" applyNumberFormat="0" applyBorder="0" applyAlignment="0" applyProtection="0"/>
    <xf numFmtId="0" fontId="76" fillId="19" borderId="0" applyNumberFormat="0" applyBorder="0" applyAlignment="0" applyProtection="0"/>
    <xf numFmtId="0" fontId="76" fillId="20" borderId="0" applyNumberFormat="0" applyBorder="0" applyAlignment="0" applyProtection="0"/>
    <xf numFmtId="0" fontId="76" fillId="21" borderId="0" applyNumberFormat="0" applyBorder="0" applyAlignment="0" applyProtection="0"/>
    <xf numFmtId="0" fontId="76" fillId="22" borderId="0" applyNumberFormat="0" applyBorder="0" applyAlignment="0" applyProtection="0"/>
    <xf numFmtId="0" fontId="76" fillId="23" borderId="0" applyNumberFormat="0" applyBorder="0" applyAlignment="0" applyProtection="0"/>
    <xf numFmtId="0" fontId="76" fillId="24" borderId="0" applyNumberFormat="0" applyBorder="0" applyAlignment="0" applyProtection="0"/>
    <xf numFmtId="0" fontId="76" fillId="25" borderId="0" applyNumberFormat="0" applyBorder="0" applyAlignment="0" applyProtection="0"/>
    <xf numFmtId="164" fontId="2" fillId="0" borderId="0" applyFont="0" applyFill="0" applyBorder="0" applyAlignment="0" applyProtection="0"/>
    <xf numFmtId="0" fontId="0" fillId="26" borderId="1" applyNumberFormat="0" applyFont="0" applyAlignment="0" applyProtection="0"/>
    <xf numFmtId="0" fontId="77" fillId="27" borderId="0" applyNumberFormat="0" applyBorder="0" applyAlignment="0" applyProtection="0"/>
    <xf numFmtId="0" fontId="78" fillId="28" borderId="0" applyNumberFormat="0" applyBorder="0" applyAlignment="0" applyProtection="0"/>
    <xf numFmtId="0" fontId="79" fillId="29" borderId="2" applyNumberFormat="0" applyAlignment="0" applyProtection="0"/>
    <xf numFmtId="0" fontId="80" fillId="0" borderId="3" applyNumberFormat="0" applyFill="0" applyAlignment="0" applyProtection="0"/>
    <xf numFmtId="0" fontId="81" fillId="30" borderId="0" applyNumberFormat="0" applyBorder="0" applyAlignment="0" applyProtection="0"/>
    <xf numFmtId="0" fontId="82" fillId="0" borderId="0" applyNumberFormat="0" applyFill="0" applyBorder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7" applyNumberFormat="0" applyFill="0" applyAlignment="0" applyProtection="0"/>
    <xf numFmtId="0" fontId="88" fillId="31" borderId="2" applyNumberFormat="0" applyAlignment="0" applyProtection="0"/>
    <xf numFmtId="0" fontId="89" fillId="32" borderId="8" applyNumberFormat="0" applyAlignment="0" applyProtection="0"/>
    <xf numFmtId="0" fontId="90" fillId="29" borderId="9" applyNumberFormat="0" applyAlignment="0" applyProtection="0"/>
    <xf numFmtId="44" fontId="0" fillId="0" borderId="0" applyFont="0" applyFill="0" applyBorder="0" applyAlignment="0" applyProtection="0"/>
    <xf numFmtId="0" fontId="91" fillId="0" borderId="0" applyNumberFormat="0" applyFill="0" applyBorder="0" applyAlignment="0" applyProtection="0"/>
  </cellStyleXfs>
  <cellXfs count="472">
    <xf numFmtId="0" fontId="0" fillId="0" borderId="0" xfId="0" applyAlignment="1">
      <alignment/>
    </xf>
    <xf numFmtId="0" fontId="2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 vertical="center"/>
    </xf>
    <xf numFmtId="0" fontId="20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Continuous"/>
    </xf>
    <xf numFmtId="0" fontId="21" fillId="0" borderId="0" xfId="0" applyFont="1" applyFill="1" applyAlignment="1">
      <alignment horizontal="centerContinuous"/>
    </xf>
    <xf numFmtId="0" fontId="25" fillId="0" borderId="0" xfId="0" applyFont="1" applyFill="1" applyAlignment="1">
      <alignment horizontal="right" vertical="top"/>
    </xf>
    <xf numFmtId="0" fontId="0" fillId="0" borderId="0" xfId="0" applyFont="1" applyFill="1" applyBorder="1" applyAlignment="1">
      <alignment horizontal="centerContinuous"/>
    </xf>
    <xf numFmtId="0" fontId="28" fillId="0" borderId="0" xfId="0" applyFont="1" applyFill="1" applyAlignment="1">
      <alignment horizontal="centerContinuous"/>
    </xf>
    <xf numFmtId="0" fontId="23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23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Continuous"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3" fillId="0" borderId="15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/>
      <protection/>
    </xf>
    <xf numFmtId="0" fontId="16" fillId="0" borderId="0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/>
      <protection/>
    </xf>
    <xf numFmtId="0" fontId="13" fillId="0" borderId="15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0" fontId="14" fillId="0" borderId="18" xfId="0" applyFont="1" applyFill="1" applyBorder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/>
    </xf>
    <xf numFmtId="0" fontId="14" fillId="0" borderId="19" xfId="0" applyFont="1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7" fillId="0" borderId="17" xfId="0" applyFont="1" applyFill="1" applyBorder="1" applyAlignment="1" applyProtection="1">
      <alignment/>
      <protection/>
    </xf>
    <xf numFmtId="0" fontId="14" fillId="0" borderId="20" xfId="0" applyFont="1" applyFill="1" applyBorder="1" applyAlignment="1" applyProtection="1">
      <alignment horizontal="center"/>
      <protection/>
    </xf>
    <xf numFmtId="0" fontId="7" fillId="0" borderId="20" xfId="0" applyFont="1" applyFill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 vertical="center"/>
      <protection/>
    </xf>
    <xf numFmtId="0" fontId="7" fillId="0" borderId="0" xfId="0" applyFont="1" applyFill="1" applyAlignment="1" applyProtection="1">
      <alignment horizontal="centerContinuous"/>
      <protection/>
    </xf>
    <xf numFmtId="0" fontId="7" fillId="0" borderId="15" xfId="0" applyFont="1" applyFill="1" applyBorder="1" applyAlignment="1" applyProtection="1">
      <alignment horizontal="centerContinuous" vertic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/>
      <protection/>
    </xf>
    <xf numFmtId="0" fontId="0" fillId="0" borderId="23" xfId="0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12" fillId="0" borderId="15" xfId="0" applyFont="1" applyFill="1" applyBorder="1" applyAlignment="1" applyProtection="1">
      <alignment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7" fillId="0" borderId="24" xfId="0" applyFont="1" applyFill="1" applyBorder="1" applyAlignment="1" applyProtection="1">
      <alignment/>
      <protection/>
    </xf>
    <xf numFmtId="0" fontId="0" fillId="0" borderId="22" xfId="0" applyFill="1" applyBorder="1" applyAlignment="1" applyProtection="1">
      <alignment/>
      <protection/>
    </xf>
    <xf numFmtId="0" fontId="7" fillId="0" borderId="23" xfId="0" applyFont="1" applyFill="1" applyBorder="1" applyAlignment="1" applyProtection="1">
      <alignment/>
      <protection/>
    </xf>
    <xf numFmtId="0" fontId="7" fillId="0" borderId="22" xfId="0" applyFont="1" applyFill="1" applyBorder="1" applyAlignment="1" applyProtection="1">
      <alignment horizontal="center"/>
      <protection/>
    </xf>
    <xf numFmtId="0" fontId="12" fillId="0" borderId="15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7" fillId="0" borderId="25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7" fillId="0" borderId="27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21" xfId="0" applyFill="1" applyBorder="1" applyAlignment="1" applyProtection="1">
      <alignment/>
      <protection/>
    </xf>
    <xf numFmtId="0" fontId="7" fillId="0" borderId="20" xfId="0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27" fillId="0" borderId="15" xfId="0" applyFont="1" applyFill="1" applyBorder="1" applyAlignment="1" applyProtection="1">
      <alignment/>
      <protection/>
    </xf>
    <xf numFmtId="0" fontId="13" fillId="0" borderId="15" xfId="0" applyFon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24" xfId="0" applyFill="1" applyBorder="1" applyAlignment="1" applyProtection="1">
      <alignment horizontal="center"/>
      <protection/>
    </xf>
    <xf numFmtId="0" fontId="0" fillId="0" borderId="20" xfId="0" applyFill="1" applyBorder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4" fillId="0" borderId="28" xfId="0" applyFont="1" applyFill="1" applyBorder="1" applyAlignment="1" applyProtection="1">
      <alignment/>
      <protection/>
    </xf>
    <xf numFmtId="0" fontId="7" fillId="0" borderId="2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7" fillId="0" borderId="18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14" fillId="0" borderId="29" xfId="0" applyFont="1" applyFill="1" applyBorder="1" applyAlignment="1" applyProtection="1">
      <alignment/>
      <protection/>
    </xf>
    <xf numFmtId="0" fontId="0" fillId="0" borderId="15" xfId="0" applyFill="1" applyBorder="1" applyAlignment="1" applyProtection="1">
      <alignment/>
      <protection/>
    </xf>
    <xf numFmtId="0" fontId="19" fillId="0" borderId="20" xfId="0" applyFont="1" applyFill="1" applyBorder="1" applyAlignment="1" applyProtection="1">
      <alignment horizontal="center"/>
      <protection/>
    </xf>
    <xf numFmtId="0" fontId="11" fillId="0" borderId="20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/>
    </xf>
    <xf numFmtId="0" fontId="11" fillId="0" borderId="2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14" fillId="0" borderId="30" xfId="0" applyFont="1" applyFill="1" applyBorder="1" applyAlignment="1" applyProtection="1">
      <alignment/>
      <protection/>
    </xf>
    <xf numFmtId="0" fontId="11" fillId="0" borderId="28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14" fillId="0" borderId="31" xfId="0" applyFont="1" applyFill="1" applyBorder="1" applyAlignment="1" applyProtection="1">
      <alignment horizontal="center"/>
      <protection/>
    </xf>
    <xf numFmtId="0" fontId="14" fillId="0" borderId="19" xfId="0" applyFont="1" applyFill="1" applyBorder="1" applyAlignment="1" applyProtection="1">
      <alignment horizontal="center"/>
      <protection/>
    </xf>
    <xf numFmtId="0" fontId="14" fillId="0" borderId="29" xfId="0" applyFont="1" applyFill="1" applyBorder="1" applyAlignment="1" applyProtection="1">
      <alignment horizontal="center"/>
      <protection/>
    </xf>
    <xf numFmtId="0" fontId="24" fillId="0" borderId="32" xfId="0" applyFont="1" applyFill="1" applyBorder="1" applyAlignment="1" applyProtection="1">
      <alignment horizontal="left"/>
      <protection/>
    </xf>
    <xf numFmtId="0" fontId="2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center"/>
      <protection/>
    </xf>
    <xf numFmtId="0" fontId="29" fillId="0" borderId="0" xfId="0" applyFont="1" applyFill="1" applyBorder="1" applyAlignment="1" applyProtection="1">
      <alignment horizontal="left"/>
      <protection/>
    </xf>
    <xf numFmtId="0" fontId="29" fillId="0" borderId="0" xfId="0" applyFont="1" applyFill="1" applyAlignment="1" applyProtection="1">
      <alignment horizontal="left"/>
      <protection/>
    </xf>
    <xf numFmtId="0" fontId="24" fillId="0" borderId="33" xfId="0" applyFont="1" applyFill="1" applyBorder="1" applyAlignment="1" applyProtection="1">
      <alignment horizontal="left"/>
      <protection/>
    </xf>
    <xf numFmtId="0" fontId="4" fillId="0" borderId="34" xfId="0" applyFont="1" applyFill="1" applyBorder="1" applyAlignment="1" applyProtection="1">
      <alignment horizontal="left"/>
      <protection/>
    </xf>
    <xf numFmtId="0" fontId="17" fillId="0" borderId="35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center"/>
      <protection/>
    </xf>
    <xf numFmtId="0" fontId="14" fillId="0" borderId="28" xfId="0" applyFont="1" applyFill="1" applyBorder="1" applyAlignment="1" applyProtection="1">
      <alignment horizontal="center"/>
      <protection/>
    </xf>
    <xf numFmtId="0" fontId="0" fillId="0" borderId="18" xfId="0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/>
      <protection/>
    </xf>
    <xf numFmtId="0" fontId="4" fillId="0" borderId="32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6" fillId="0" borderId="20" xfId="0" applyFont="1" applyFill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8" xfId="0" applyBorder="1" applyAlignment="1" applyProtection="1">
      <alignment/>
      <protection/>
    </xf>
    <xf numFmtId="0" fontId="26" fillId="0" borderId="36" xfId="0" applyFont="1" applyFill="1" applyBorder="1" applyAlignment="1" applyProtection="1">
      <alignment horizontal="centerContinuous" vertical="center"/>
      <protection locked="0"/>
    </xf>
    <xf numFmtId="0" fontId="2" fillId="0" borderId="13" xfId="0" applyFont="1" applyFill="1" applyBorder="1" applyAlignment="1" applyProtection="1">
      <alignment/>
      <protection locked="0"/>
    </xf>
    <xf numFmtId="0" fontId="2" fillId="0" borderId="37" xfId="0" applyFont="1" applyFill="1" applyBorder="1" applyAlignment="1" applyProtection="1">
      <alignment horizontal="centerContinuous"/>
      <protection locked="0"/>
    </xf>
    <xf numFmtId="0" fontId="9" fillId="0" borderId="36" xfId="0" applyFont="1" applyFill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/>
      <protection locked="0"/>
    </xf>
    <xf numFmtId="0" fontId="24" fillId="0" borderId="36" xfId="0" applyFont="1" applyFill="1" applyBorder="1" applyAlignment="1" applyProtection="1">
      <alignment/>
      <protection locked="0"/>
    </xf>
    <xf numFmtId="0" fontId="29" fillId="0" borderId="15" xfId="0" applyFont="1" applyFill="1" applyBorder="1" applyAlignment="1" applyProtection="1">
      <alignment horizontal="centerContinuous"/>
      <protection locked="0"/>
    </xf>
    <xf numFmtId="0" fontId="9" fillId="0" borderId="33" xfId="0" applyFont="1" applyFill="1" applyBorder="1" applyAlignment="1" applyProtection="1">
      <alignment/>
      <protection locked="0"/>
    </xf>
    <xf numFmtId="0" fontId="9" fillId="0" borderId="34" xfId="0" applyFont="1" applyFill="1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/>
    </xf>
    <xf numFmtId="0" fontId="4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 applyProtection="1">
      <alignment horizontal="left"/>
      <protection/>
    </xf>
    <xf numFmtId="0" fontId="26" fillId="0" borderId="36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>
      <alignment/>
    </xf>
    <xf numFmtId="0" fontId="2" fillId="0" borderId="3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centerContinuous"/>
      <protection locked="0"/>
    </xf>
    <xf numFmtId="0" fontId="35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37" fillId="0" borderId="14" xfId="0" applyFont="1" applyFill="1" applyBorder="1" applyAlignment="1" applyProtection="1">
      <alignment horizontal="center"/>
      <protection/>
    </xf>
    <xf numFmtId="0" fontId="2" fillId="33" borderId="21" xfId="0" applyFont="1" applyFill="1" applyBorder="1" applyAlignment="1" applyProtection="1" quotePrefix="1">
      <alignment horizontal="center"/>
      <protection locked="0"/>
    </xf>
    <xf numFmtId="0" fontId="14" fillId="0" borderId="19" xfId="0" applyFont="1" applyFill="1" applyBorder="1" applyAlignment="1" applyProtection="1">
      <alignment horizontal="left"/>
      <protection/>
    </xf>
    <xf numFmtId="0" fontId="14" fillId="0" borderId="20" xfId="0" applyFont="1" applyFill="1" applyBorder="1" applyAlignment="1" applyProtection="1">
      <alignment horizontal="left"/>
      <protection/>
    </xf>
    <xf numFmtId="0" fontId="29" fillId="0" borderId="20" xfId="0" applyFont="1" applyFill="1" applyBorder="1" applyAlignment="1" applyProtection="1">
      <alignment horizontal="left"/>
      <protection/>
    </xf>
    <xf numFmtId="0" fontId="14" fillId="0" borderId="28" xfId="0" applyFont="1" applyFill="1" applyBorder="1" applyAlignment="1" applyProtection="1">
      <alignment horizontal="left"/>
      <protection/>
    </xf>
    <xf numFmtId="0" fontId="17" fillId="0" borderId="39" xfId="0" applyFont="1" applyFill="1" applyBorder="1" applyAlignment="1" applyProtection="1">
      <alignment horizontal="left" vertical="center"/>
      <protection/>
    </xf>
    <xf numFmtId="0" fontId="24" fillId="0" borderId="29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18" xfId="0" applyFont="1" applyFill="1" applyBorder="1" applyAlignment="1" applyProtection="1">
      <alignment horizontal="left"/>
      <protection/>
    </xf>
    <xf numFmtId="0" fontId="17" fillId="0" borderId="40" xfId="0" applyFont="1" applyFill="1" applyBorder="1" applyAlignment="1" applyProtection="1">
      <alignment vertical="center"/>
      <protection/>
    </xf>
    <xf numFmtId="0" fontId="37" fillId="0" borderId="0" xfId="0" applyFont="1" applyFill="1" applyBorder="1" applyAlignment="1" applyProtection="1">
      <alignment horizontal="left"/>
      <protection/>
    </xf>
    <xf numFmtId="0" fontId="39" fillId="0" borderId="14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0" fillId="0" borderId="20" xfId="0" applyFont="1" applyBorder="1" applyAlignment="1" applyProtection="1">
      <alignment/>
      <protection/>
    </xf>
    <xf numFmtId="0" fontId="45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 horizontal="center"/>
      <protection/>
    </xf>
    <xf numFmtId="0" fontId="46" fillId="0" borderId="41" xfId="0" applyFont="1" applyFill="1" applyBorder="1" applyAlignment="1" applyProtection="1">
      <alignment/>
      <protection/>
    </xf>
    <xf numFmtId="0" fontId="46" fillId="0" borderId="42" xfId="0" applyFont="1" applyFill="1" applyBorder="1" applyAlignment="1" applyProtection="1">
      <alignment/>
      <protection/>
    </xf>
    <xf numFmtId="0" fontId="0" fillId="0" borderId="43" xfId="0" applyFill="1" applyBorder="1" applyAlignment="1" applyProtection="1">
      <alignment/>
      <protection/>
    </xf>
    <xf numFmtId="0" fontId="46" fillId="0" borderId="44" xfId="0" applyFont="1" applyFill="1" applyBorder="1" applyAlignment="1" applyProtection="1">
      <alignment/>
      <protection/>
    </xf>
    <xf numFmtId="0" fontId="0" fillId="0" borderId="45" xfId="0" applyFill="1" applyBorder="1" applyAlignment="1" applyProtection="1">
      <alignment/>
      <protection/>
    </xf>
    <xf numFmtId="0" fontId="47" fillId="0" borderId="44" xfId="0" applyFont="1" applyFill="1" applyBorder="1" applyAlignment="1" applyProtection="1">
      <alignment/>
      <protection/>
    </xf>
    <xf numFmtId="0" fontId="48" fillId="0" borderId="0" xfId="0" applyFont="1" applyBorder="1" applyAlignment="1" applyProtection="1">
      <alignment wrapText="1"/>
      <protection/>
    </xf>
    <xf numFmtId="0" fontId="7" fillId="0" borderId="44" xfId="0" applyFont="1" applyFill="1" applyBorder="1" applyAlignment="1" applyProtection="1">
      <alignment/>
      <protection/>
    </xf>
    <xf numFmtId="0" fontId="7" fillId="0" borderId="46" xfId="0" applyFont="1" applyFill="1" applyBorder="1" applyAlignment="1" applyProtection="1">
      <alignment/>
      <protection/>
    </xf>
    <xf numFmtId="0" fontId="48" fillId="0" borderId="47" xfId="0" applyFont="1" applyBorder="1" applyAlignment="1" applyProtection="1">
      <alignment wrapText="1"/>
      <protection/>
    </xf>
    <xf numFmtId="0" fontId="7" fillId="0" borderId="47" xfId="0" applyFont="1" applyFill="1" applyBorder="1" applyAlignment="1" applyProtection="1">
      <alignment/>
      <protection/>
    </xf>
    <xf numFmtId="0" fontId="46" fillId="0" borderId="48" xfId="0" applyFont="1" applyFill="1" applyBorder="1" applyAlignment="1" applyProtection="1">
      <alignment/>
      <protection/>
    </xf>
    <xf numFmtId="0" fontId="46" fillId="0" borderId="49" xfId="0" applyFont="1" applyFill="1" applyBorder="1" applyAlignment="1" applyProtection="1">
      <alignment/>
      <protection/>
    </xf>
    <xf numFmtId="0" fontId="0" fillId="0" borderId="42" xfId="0" applyFill="1" applyBorder="1" applyAlignment="1" applyProtection="1">
      <alignment horizontal="left"/>
      <protection/>
    </xf>
    <xf numFmtId="0" fontId="0" fillId="0" borderId="44" xfId="0" applyBorder="1" applyAlignment="1" applyProtection="1">
      <alignment/>
      <protection/>
    </xf>
    <xf numFmtId="0" fontId="48" fillId="0" borderId="0" xfId="0" applyFont="1" applyBorder="1" applyAlignment="1" applyProtection="1">
      <alignment horizontal="left" wrapText="1"/>
      <protection/>
    </xf>
    <xf numFmtId="2" fontId="7" fillId="0" borderId="0" xfId="0" applyNumberFormat="1" applyFont="1" applyFill="1" applyBorder="1" applyAlignment="1" applyProtection="1" quotePrefix="1">
      <alignment/>
      <protection/>
    </xf>
    <xf numFmtId="0" fontId="49" fillId="0" borderId="44" xfId="0" applyFont="1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48" fillId="0" borderId="47" xfId="0" applyFont="1" applyBorder="1" applyAlignment="1" applyProtection="1">
      <alignment horizontal="left" wrapText="1"/>
      <protection/>
    </xf>
    <xf numFmtId="0" fontId="46" fillId="0" borderId="41" xfId="0" applyFont="1" applyFill="1" applyBorder="1" applyAlignment="1" applyProtection="1">
      <alignment vertical="top"/>
      <protection/>
    </xf>
    <xf numFmtId="0" fontId="0" fillId="0" borderId="42" xfId="0" applyFont="1" applyFill="1" applyBorder="1" applyAlignment="1" applyProtection="1">
      <alignment/>
      <protection/>
    </xf>
    <xf numFmtId="0" fontId="0" fillId="0" borderId="44" xfId="0" applyFill="1" applyBorder="1" applyAlignment="1" applyProtection="1">
      <alignment/>
      <protection/>
    </xf>
    <xf numFmtId="0" fontId="50" fillId="0" borderId="0" xfId="0" applyFont="1" applyFill="1" applyBorder="1" applyAlignment="1" applyProtection="1">
      <alignment horizontal="left"/>
      <protection/>
    </xf>
    <xf numFmtId="0" fontId="0" fillId="0" borderId="46" xfId="0" applyFill="1" applyBorder="1" applyAlignment="1" applyProtection="1">
      <alignment/>
      <protection/>
    </xf>
    <xf numFmtId="0" fontId="0" fillId="0" borderId="38" xfId="0" applyFont="1" applyFill="1" applyBorder="1" applyAlignment="1" applyProtection="1" quotePrefix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40" fillId="0" borderId="21" xfId="0" applyFont="1" applyFill="1" applyBorder="1" applyAlignment="1" applyProtection="1" quotePrefix="1">
      <alignment horizontal="center"/>
      <protection/>
    </xf>
    <xf numFmtId="0" fontId="40" fillId="0" borderId="14" xfId="0" applyFont="1" applyFill="1" applyBorder="1" applyAlignment="1" applyProtection="1" quotePrefix="1">
      <alignment horizontal="center"/>
      <protection/>
    </xf>
    <xf numFmtId="0" fontId="7" fillId="33" borderId="14" xfId="0" applyFont="1" applyFill="1" applyBorder="1" applyAlignment="1" applyProtection="1" quotePrefix="1">
      <alignment horizontal="center" vertical="center"/>
      <protection locked="0"/>
    </xf>
    <xf numFmtId="0" fontId="7" fillId="0" borderId="50" xfId="0" applyFont="1" applyFill="1" applyBorder="1" applyAlignment="1" applyProtection="1">
      <alignment/>
      <protection locked="0"/>
    </xf>
    <xf numFmtId="0" fontId="0" fillId="0" borderId="23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20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 horizontal="left"/>
      <protection/>
    </xf>
    <xf numFmtId="0" fontId="4" fillId="0" borderId="0" xfId="0" applyFont="1" applyFill="1" applyAlignment="1" applyProtection="1">
      <alignment horizontal="right"/>
      <protection locked="0"/>
    </xf>
    <xf numFmtId="0" fontId="0" fillId="0" borderId="51" xfId="0" applyFill="1" applyBorder="1" applyAlignment="1" applyProtection="1">
      <alignment/>
      <protection locked="0"/>
    </xf>
    <xf numFmtId="0" fontId="0" fillId="0" borderId="52" xfId="0" applyFill="1" applyBorder="1" applyAlignment="1" applyProtection="1">
      <alignment/>
      <protection locked="0"/>
    </xf>
    <xf numFmtId="0" fontId="16" fillId="0" borderId="52" xfId="0" applyFont="1" applyFill="1" applyBorder="1" applyAlignment="1" applyProtection="1">
      <alignment/>
      <protection locked="0"/>
    </xf>
    <xf numFmtId="0" fontId="16" fillId="0" borderId="0" xfId="0" applyFont="1" applyFill="1" applyAlignment="1" applyProtection="1">
      <alignment/>
      <protection locked="0"/>
    </xf>
    <xf numFmtId="0" fontId="0" fillId="0" borderId="53" xfId="0" applyFill="1" applyBorder="1" applyAlignment="1" applyProtection="1">
      <alignment/>
      <protection locked="0"/>
    </xf>
    <xf numFmtId="0" fontId="0" fillId="0" borderId="43" xfId="0" applyFill="1" applyBorder="1" applyAlignment="1" applyProtection="1">
      <alignment/>
      <protection locked="0"/>
    </xf>
    <xf numFmtId="0" fontId="0" fillId="0" borderId="45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44" xfId="0" applyFill="1" applyBorder="1" applyAlignment="1" applyProtection="1">
      <alignment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/>
      <protection locked="0"/>
    </xf>
    <xf numFmtId="0" fontId="0" fillId="0" borderId="17" xfId="0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7" fillId="0" borderId="21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/>
      <protection locked="0"/>
    </xf>
    <xf numFmtId="0" fontId="11" fillId="0" borderId="14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13" fillId="0" borderId="0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9" fillId="0" borderId="0" xfId="0" applyFont="1" applyFill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7" fillId="0" borderId="45" xfId="0" applyFont="1" applyFill="1" applyBorder="1" applyAlignment="1" applyProtection="1">
      <alignment/>
      <protection/>
    </xf>
    <xf numFmtId="0" fontId="7" fillId="0" borderId="54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 locked="0"/>
    </xf>
    <xf numFmtId="0" fontId="0" fillId="0" borderId="17" xfId="0" applyFont="1" applyFill="1" applyBorder="1" applyAlignment="1" applyProtection="1">
      <alignment/>
      <protection locked="0"/>
    </xf>
    <xf numFmtId="0" fontId="14" fillId="0" borderId="17" xfId="0" applyFont="1" applyFill="1" applyBorder="1" applyAlignment="1" applyProtection="1">
      <alignment/>
      <protection locked="0"/>
    </xf>
    <xf numFmtId="0" fontId="14" fillId="0" borderId="51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14" fillId="0" borderId="55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Continuous"/>
      <protection locked="0"/>
    </xf>
    <xf numFmtId="0" fontId="40" fillId="0" borderId="21" xfId="0" applyFont="1" applyFill="1" applyBorder="1" applyAlignment="1" applyProtection="1" quotePrefix="1">
      <alignment horizontal="center"/>
      <protection locked="0"/>
    </xf>
    <xf numFmtId="0" fontId="40" fillId="0" borderId="14" xfId="0" applyFont="1" applyFill="1" applyBorder="1" applyAlignment="1" applyProtection="1" quotePrefix="1">
      <alignment horizontal="center"/>
      <protection locked="0"/>
    </xf>
    <xf numFmtId="0" fontId="39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15" fillId="0" borderId="52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/>
      <protection locked="0"/>
    </xf>
    <xf numFmtId="0" fontId="14" fillId="0" borderId="18" xfId="0" applyFont="1" applyFill="1" applyBorder="1" applyAlignment="1" applyProtection="1">
      <alignment/>
      <protection locked="0"/>
    </xf>
    <xf numFmtId="0" fontId="14" fillId="0" borderId="53" xfId="0" applyFont="1" applyFill="1" applyBorder="1" applyAlignment="1" applyProtection="1">
      <alignment/>
      <protection locked="0"/>
    </xf>
    <xf numFmtId="2" fontId="7" fillId="0" borderId="0" xfId="0" applyNumberFormat="1" applyFont="1" applyFill="1" applyBorder="1" applyAlignment="1" applyProtection="1" quotePrefix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42" xfId="0" applyFill="1" applyBorder="1" applyAlignment="1" applyProtection="1">
      <alignment/>
      <protection locked="0"/>
    </xf>
    <xf numFmtId="0" fontId="0" fillId="0" borderId="47" xfId="0" applyFill="1" applyBorder="1" applyAlignment="1" applyProtection="1">
      <alignment/>
      <protection locked="0"/>
    </xf>
    <xf numFmtId="0" fontId="0" fillId="0" borderId="54" xfId="0" applyFill="1" applyBorder="1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56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57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 locked="0"/>
    </xf>
    <xf numFmtId="0" fontId="14" fillId="0" borderId="58" xfId="0" applyFont="1" applyFill="1" applyBorder="1" applyAlignment="1" applyProtection="1">
      <alignment/>
      <protection locked="0"/>
    </xf>
    <xf numFmtId="0" fontId="14" fillId="0" borderId="52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43" fillId="0" borderId="21" xfId="0" applyFont="1" applyFill="1" applyBorder="1" applyAlignment="1" applyProtection="1" quotePrefix="1">
      <alignment horizontal="center"/>
      <protection locked="0"/>
    </xf>
    <xf numFmtId="0" fontId="43" fillId="0" borderId="14" xfId="0" applyFont="1" applyFill="1" applyBorder="1" applyAlignment="1" applyProtection="1" quotePrefix="1">
      <alignment horizontal="center"/>
      <protection locked="0"/>
    </xf>
    <xf numFmtId="0" fontId="7" fillId="0" borderId="59" xfId="0" applyFont="1" applyFill="1" applyBorder="1" applyAlignment="1" applyProtection="1">
      <alignment horizontal="center"/>
      <protection locked="0"/>
    </xf>
    <xf numFmtId="0" fontId="29" fillId="0" borderId="52" xfId="0" applyFont="1" applyFill="1" applyBorder="1" applyAlignment="1" applyProtection="1">
      <alignment/>
      <protection locked="0"/>
    </xf>
    <xf numFmtId="0" fontId="24" fillId="0" borderId="33" xfId="0" applyFont="1" applyFill="1" applyBorder="1" applyAlignment="1" applyProtection="1">
      <alignment/>
      <protection locked="0"/>
    </xf>
    <xf numFmtId="0" fontId="17" fillId="0" borderId="39" xfId="0" applyFont="1" applyFill="1" applyBorder="1" applyAlignment="1" applyProtection="1">
      <alignment horizontal="centerContinuous" vertical="center"/>
      <protection locked="0"/>
    </xf>
    <xf numFmtId="0" fontId="17" fillId="0" borderId="60" xfId="0" applyFont="1" applyFill="1" applyBorder="1" applyAlignment="1" applyProtection="1">
      <alignment horizontal="centerContinuous" vertical="center"/>
      <protection locked="0"/>
    </xf>
    <xf numFmtId="0" fontId="22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right"/>
      <protection locked="0"/>
    </xf>
    <xf numFmtId="0" fontId="0" fillId="0" borderId="18" xfId="0" applyFon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7" fillId="0" borderId="57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Continuous"/>
      <protection locked="0"/>
    </xf>
    <xf numFmtId="2" fontId="0" fillId="0" borderId="18" xfId="0" applyNumberFormat="1" applyFont="1" applyFill="1" applyBorder="1" applyAlignment="1" applyProtection="1">
      <alignment/>
      <protection locked="0"/>
    </xf>
    <xf numFmtId="2" fontId="14" fillId="0" borderId="18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 applyProtection="1">
      <alignment horizontal="center"/>
      <protection locked="0"/>
    </xf>
    <xf numFmtId="2" fontId="7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8" fillId="0" borderId="0" xfId="0" applyFont="1" applyFill="1" applyAlignment="1" applyProtection="1">
      <alignment horizontal="right"/>
      <protection locked="0"/>
    </xf>
    <xf numFmtId="2" fontId="0" fillId="0" borderId="18" xfId="0" applyNumberFormat="1" applyFill="1" applyBorder="1" applyAlignment="1" applyProtection="1">
      <alignment/>
      <protection locked="0"/>
    </xf>
    <xf numFmtId="2" fontId="0" fillId="0" borderId="0" xfId="0" applyNumberFormat="1" applyFill="1" applyAlignment="1" applyProtection="1">
      <alignment/>
      <protection locked="0"/>
    </xf>
    <xf numFmtId="0" fontId="51" fillId="0" borderId="0" xfId="0" applyFont="1" applyAlignment="1">
      <alignment horizontal="center"/>
    </xf>
    <xf numFmtId="0" fontId="14" fillId="0" borderId="29" xfId="0" applyFont="1" applyFill="1" applyBorder="1" applyAlignment="1" applyProtection="1">
      <alignment horizontal="left"/>
      <protection/>
    </xf>
    <xf numFmtId="0" fontId="0" fillId="0" borderId="52" xfId="0" applyFill="1" applyBorder="1" applyAlignment="1" applyProtection="1">
      <alignment horizontal="left"/>
      <protection/>
    </xf>
    <xf numFmtId="0" fontId="14" fillId="0" borderId="61" xfId="0" applyFont="1" applyFill="1" applyBorder="1" applyAlignment="1" applyProtection="1">
      <alignment horizontal="left"/>
      <protection/>
    </xf>
    <xf numFmtId="0" fontId="14" fillId="0" borderId="29" xfId="0" applyFont="1" applyBorder="1" applyAlignment="1" applyProtection="1">
      <alignment horizontal="left"/>
      <protection/>
    </xf>
    <xf numFmtId="0" fontId="14" fillId="0" borderId="31" xfId="0" applyFont="1" applyFill="1" applyBorder="1" applyAlignment="1" applyProtection="1">
      <alignment horizontal="left"/>
      <protection/>
    </xf>
    <xf numFmtId="0" fontId="14" fillId="0" borderId="30" xfId="0" applyFont="1" applyFill="1" applyBorder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52" fillId="0" borderId="0" xfId="0" applyFont="1" applyFill="1" applyAlignment="1">
      <alignment/>
    </xf>
    <xf numFmtId="3" fontId="7" fillId="33" borderId="62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/>
      <protection locked="0"/>
    </xf>
    <xf numFmtId="3" fontId="7" fillId="0" borderId="0" xfId="0" applyNumberFormat="1" applyFont="1" applyFill="1" applyBorder="1" applyAlignment="1" applyProtection="1">
      <alignment/>
      <protection locked="0"/>
    </xf>
    <xf numFmtId="3" fontId="7" fillId="0" borderId="15" xfId="0" applyNumberFormat="1" applyFont="1" applyFill="1" applyBorder="1" applyAlignment="1" applyProtection="1">
      <alignment/>
      <protection locked="0"/>
    </xf>
    <xf numFmtId="3" fontId="11" fillId="0" borderId="15" xfId="0" applyNumberFormat="1" applyFont="1" applyFill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center"/>
      <protection locked="0"/>
    </xf>
    <xf numFmtId="3" fontId="7" fillId="0" borderId="12" xfId="0" applyNumberFormat="1" applyFont="1" applyFill="1" applyBorder="1" applyAlignment="1" applyProtection="1">
      <alignment horizontal="center"/>
      <protection locked="0"/>
    </xf>
    <xf numFmtId="3" fontId="7" fillId="0" borderId="13" xfId="0" applyNumberFormat="1" applyFont="1" applyFill="1" applyBorder="1" applyAlignment="1" applyProtection="1">
      <alignment horizontal="center"/>
      <protection locked="0"/>
    </xf>
    <xf numFmtId="3" fontId="7" fillId="0" borderId="21" xfId="0" applyNumberFormat="1" applyFont="1" applyFill="1" applyBorder="1" applyAlignment="1" applyProtection="1">
      <alignment horizontal="center"/>
      <protection locked="0"/>
    </xf>
    <xf numFmtId="3" fontId="7" fillId="0" borderId="0" xfId="0" applyNumberFormat="1" applyFont="1" applyFill="1" applyBorder="1" applyAlignment="1" applyProtection="1">
      <alignment horizontal="center"/>
      <protection locked="0"/>
    </xf>
    <xf numFmtId="3" fontId="0" fillId="33" borderId="63" xfId="39" applyNumberFormat="1" applyFont="1" applyFill="1" applyBorder="1" applyAlignment="1" applyProtection="1">
      <alignment horizontal="right"/>
      <protection locked="0"/>
    </xf>
    <xf numFmtId="3" fontId="0" fillId="33" borderId="64" xfId="39" applyNumberFormat="1" applyFont="1" applyFill="1" applyBorder="1" applyAlignment="1" applyProtection="1">
      <alignment horizontal="right"/>
      <protection locked="0"/>
    </xf>
    <xf numFmtId="3" fontId="0" fillId="33" borderId="65" xfId="39" applyNumberFormat="1" applyFont="1" applyFill="1" applyBorder="1" applyAlignment="1" applyProtection="1">
      <alignment horizontal="right"/>
      <protection locked="0"/>
    </xf>
    <xf numFmtId="3" fontId="0" fillId="33" borderId="50" xfId="39" applyNumberFormat="1" applyFont="1" applyFill="1" applyBorder="1" applyAlignment="1" applyProtection="1">
      <alignment horizontal="right"/>
      <protection locked="0"/>
    </xf>
    <xf numFmtId="3" fontId="0" fillId="33" borderId="66" xfId="39" applyNumberFormat="1" applyFont="1" applyFill="1" applyBorder="1" applyAlignment="1" applyProtection="1">
      <alignment horizontal="right"/>
      <protection locked="0"/>
    </xf>
    <xf numFmtId="3" fontId="0" fillId="33" borderId="67" xfId="39" applyNumberFormat="1" applyFont="1" applyFill="1" applyBorder="1" applyAlignment="1" applyProtection="1">
      <alignment horizontal="right"/>
      <protection locked="0"/>
    </xf>
    <xf numFmtId="3" fontId="0" fillId="33" borderId="67" xfId="39" applyNumberFormat="1" applyFont="1" applyFill="1" applyBorder="1" applyAlignment="1" applyProtection="1" quotePrefix="1">
      <alignment horizontal="right"/>
      <protection locked="0"/>
    </xf>
    <xf numFmtId="3" fontId="0" fillId="33" borderId="38" xfId="39" applyNumberFormat="1" applyFont="1" applyFill="1" applyBorder="1" applyAlignment="1" applyProtection="1" quotePrefix="1">
      <alignment horizontal="right"/>
      <protection locked="0"/>
    </xf>
    <xf numFmtId="3" fontId="9" fillId="33" borderId="67" xfId="39" applyNumberFormat="1" applyFont="1" applyFill="1" applyBorder="1" applyAlignment="1" applyProtection="1">
      <alignment horizontal="right"/>
      <protection locked="0"/>
    </xf>
    <xf numFmtId="3" fontId="9" fillId="33" borderId="38" xfId="39" applyNumberFormat="1" applyFont="1" applyFill="1" applyBorder="1" applyAlignment="1" applyProtection="1">
      <alignment horizontal="right"/>
      <protection locked="0"/>
    </xf>
    <xf numFmtId="3" fontId="2" fillId="0" borderId="0" xfId="39" applyNumberFormat="1" applyFont="1" applyFill="1" applyBorder="1" applyAlignment="1" applyProtection="1">
      <alignment horizontal="right"/>
      <protection locked="0"/>
    </xf>
    <xf numFmtId="3" fontId="24" fillId="33" borderId="67" xfId="39" applyNumberFormat="1" applyFont="1" applyFill="1" applyBorder="1" applyAlignment="1" applyProtection="1">
      <alignment horizontal="right"/>
      <protection locked="0"/>
    </xf>
    <xf numFmtId="3" fontId="24" fillId="33" borderId="38" xfId="39" applyNumberFormat="1" applyFont="1" applyFill="1" applyBorder="1" applyAlignment="1" applyProtection="1">
      <alignment horizontal="right"/>
      <protection locked="0"/>
    </xf>
    <xf numFmtId="3" fontId="9" fillId="0" borderId="33" xfId="39" applyNumberFormat="1" applyFont="1" applyFill="1" applyBorder="1" applyAlignment="1" applyProtection="1">
      <alignment horizontal="right"/>
      <protection locked="0"/>
    </xf>
    <xf numFmtId="3" fontId="4" fillId="0" borderId="34" xfId="39" applyNumberFormat="1" applyFont="1" applyFill="1" applyBorder="1" applyAlignment="1" applyProtection="1">
      <alignment horizontal="right"/>
      <protection locked="0"/>
    </xf>
    <xf numFmtId="3" fontId="9" fillId="0" borderId="34" xfId="39" applyNumberFormat="1" applyFont="1" applyFill="1" applyBorder="1" applyAlignment="1" applyProtection="1">
      <alignment horizontal="right"/>
      <protection locked="0"/>
    </xf>
    <xf numFmtId="3" fontId="0" fillId="0" borderId="0" xfId="39" applyNumberFormat="1" applyFont="1" applyFill="1" applyAlignment="1" applyProtection="1">
      <alignment horizontal="right"/>
      <protection locked="0"/>
    </xf>
    <xf numFmtId="3" fontId="0" fillId="0" borderId="23" xfId="39" applyNumberFormat="1" applyFont="1" applyFill="1" applyBorder="1" applyAlignment="1" applyProtection="1">
      <alignment horizontal="right"/>
      <protection locked="0"/>
    </xf>
    <xf numFmtId="3" fontId="2" fillId="34" borderId="68" xfId="39" applyNumberFormat="1" applyFont="1" applyFill="1" applyBorder="1" applyAlignment="1" applyProtection="1">
      <alignment horizontal="right"/>
      <protection locked="0"/>
    </xf>
    <xf numFmtId="3" fontId="0" fillId="0" borderId="25" xfId="39" applyNumberFormat="1" applyFont="1" applyFill="1" applyBorder="1" applyAlignment="1" applyProtection="1">
      <alignment horizontal="right"/>
      <protection locked="0"/>
    </xf>
    <xf numFmtId="3" fontId="0" fillId="0" borderId="10" xfId="39" applyNumberFormat="1" applyFont="1" applyFill="1" applyBorder="1" applyAlignment="1" applyProtection="1">
      <alignment horizontal="right"/>
      <protection locked="0"/>
    </xf>
    <xf numFmtId="3" fontId="0" fillId="33" borderId="63" xfId="39" applyNumberFormat="1" applyFont="1" applyFill="1" applyBorder="1" applyAlignment="1" applyProtection="1">
      <alignment/>
      <protection locked="0"/>
    </xf>
    <xf numFmtId="3" fontId="0" fillId="33" borderId="64" xfId="39" applyNumberFormat="1" applyFont="1" applyFill="1" applyBorder="1" applyAlignment="1" applyProtection="1">
      <alignment/>
      <protection locked="0"/>
    </xf>
    <xf numFmtId="3" fontId="0" fillId="33" borderId="65" xfId="39" applyNumberFormat="1" applyFont="1" applyFill="1" applyBorder="1" applyAlignment="1" applyProtection="1">
      <alignment/>
      <protection locked="0"/>
    </xf>
    <xf numFmtId="3" fontId="0" fillId="0" borderId="69" xfId="0" applyNumberFormat="1" applyFont="1" applyFill="1" applyBorder="1" applyAlignment="1" applyProtection="1">
      <alignment/>
      <protection locked="0"/>
    </xf>
    <xf numFmtId="3" fontId="0" fillId="0" borderId="25" xfId="0" applyNumberFormat="1" applyFont="1" applyFill="1" applyBorder="1" applyAlignment="1" applyProtection="1">
      <alignment/>
      <protection locked="0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33" borderId="56" xfId="39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3" fontId="0" fillId="33" borderId="66" xfId="39" applyNumberFormat="1" applyFont="1" applyFill="1" applyBorder="1" applyAlignment="1" applyProtection="1">
      <alignment/>
      <protection locked="0"/>
    </xf>
    <xf numFmtId="3" fontId="0" fillId="33" borderId="50" xfId="39" applyNumberFormat="1" applyFont="1" applyFill="1" applyBorder="1" applyAlignment="1" applyProtection="1">
      <alignment/>
      <protection locked="0"/>
    </xf>
    <xf numFmtId="3" fontId="0" fillId="0" borderId="70" xfId="0" applyNumberFormat="1" applyFont="1" applyFill="1" applyBorder="1" applyAlignment="1" applyProtection="1">
      <alignment/>
      <protection locked="0"/>
    </xf>
    <xf numFmtId="3" fontId="0" fillId="0" borderId="71" xfId="0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3" fontId="0" fillId="0" borderId="7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2" fillId="0" borderId="24" xfId="0" applyNumberFormat="1" applyFont="1" applyFill="1" applyBorder="1" applyAlignment="1" applyProtection="1">
      <alignment/>
      <protection locked="0"/>
    </xf>
    <xf numFmtId="3" fontId="16" fillId="33" borderId="66" xfId="39" applyNumberFormat="1" applyFont="1" applyFill="1" applyBorder="1" applyAlignment="1" applyProtection="1">
      <alignment/>
      <protection locked="0"/>
    </xf>
    <xf numFmtId="3" fontId="0" fillId="0" borderId="73" xfId="0" applyNumberFormat="1" applyFont="1" applyFill="1" applyBorder="1" applyAlignment="1" applyProtection="1">
      <alignment/>
      <protection locked="0"/>
    </xf>
    <xf numFmtId="3" fontId="0" fillId="0" borderId="74" xfId="0" applyNumberFormat="1" applyFont="1" applyFill="1" applyBorder="1" applyAlignment="1" applyProtection="1">
      <alignment/>
      <protection locked="0"/>
    </xf>
    <xf numFmtId="3" fontId="0" fillId="0" borderId="75" xfId="0" applyNumberFormat="1" applyFont="1" applyFill="1" applyBorder="1" applyAlignment="1" applyProtection="1">
      <alignment/>
      <protection locked="0"/>
    </xf>
    <xf numFmtId="3" fontId="0" fillId="0" borderId="76" xfId="0" applyNumberFormat="1" applyFont="1" applyFill="1" applyBorder="1" applyAlignment="1" applyProtection="1">
      <alignment/>
      <protection locked="0"/>
    </xf>
    <xf numFmtId="3" fontId="0" fillId="0" borderId="77" xfId="0" applyNumberFormat="1" applyFont="1" applyFill="1" applyBorder="1" applyAlignment="1" applyProtection="1">
      <alignment/>
      <protection locked="0"/>
    </xf>
    <xf numFmtId="165" fontId="7" fillId="0" borderId="0" xfId="39" applyNumberFormat="1" applyFont="1" applyFill="1" applyBorder="1" applyAlignment="1" applyProtection="1">
      <alignment horizontal="right"/>
      <protection/>
    </xf>
    <xf numFmtId="165" fontId="7" fillId="0" borderId="47" xfId="39" applyNumberFormat="1" applyFont="1" applyFill="1" applyBorder="1" applyAlignment="1" applyProtection="1">
      <alignment horizontal="right"/>
      <protection/>
    </xf>
    <xf numFmtId="165" fontId="7" fillId="0" borderId="0" xfId="39" applyNumberFormat="1" applyFont="1" applyFill="1" applyBorder="1" applyAlignment="1" applyProtection="1" quotePrefix="1">
      <alignment horizontal="right"/>
      <protection/>
    </xf>
    <xf numFmtId="165" fontId="13" fillId="0" borderId="0" xfId="39" applyNumberFormat="1" applyFont="1" applyFill="1" applyBorder="1" applyAlignment="1" applyProtection="1" quotePrefix="1">
      <alignment horizontal="right"/>
      <protection/>
    </xf>
    <xf numFmtId="165" fontId="13" fillId="0" borderId="0" xfId="39" applyNumberFormat="1" applyFont="1" applyFill="1" applyBorder="1" applyAlignment="1" applyProtection="1">
      <alignment horizontal="right"/>
      <protection/>
    </xf>
    <xf numFmtId="165" fontId="13" fillId="0" borderId="47" xfId="39" applyNumberFormat="1" applyFont="1" applyFill="1" applyBorder="1" applyAlignment="1" applyProtection="1">
      <alignment horizontal="right"/>
      <protection/>
    </xf>
    <xf numFmtId="165" fontId="7" fillId="0" borderId="47" xfId="39" applyNumberFormat="1" applyFont="1" applyFill="1" applyBorder="1" applyAlignment="1" applyProtection="1" quotePrefix="1">
      <alignment horizontal="right"/>
      <protection/>
    </xf>
    <xf numFmtId="3" fontId="29" fillId="35" borderId="78" xfId="39" applyNumberFormat="1" applyFont="1" applyFill="1" applyBorder="1" applyAlignment="1" applyProtection="1">
      <alignment horizontal="right"/>
      <protection/>
    </xf>
    <xf numFmtId="0" fontId="29" fillId="0" borderId="79" xfId="0" applyFont="1" applyFill="1" applyBorder="1" applyAlignment="1" applyProtection="1">
      <alignment horizontal="centerContinuous"/>
      <protection locked="0"/>
    </xf>
    <xf numFmtId="0" fontId="29" fillId="0" borderId="80" xfId="0" applyFont="1" applyFill="1" applyBorder="1" applyAlignment="1" applyProtection="1">
      <alignment horizontal="left"/>
      <protection/>
    </xf>
    <xf numFmtId="3" fontId="29" fillId="33" borderId="78" xfId="39" applyNumberFormat="1" applyFont="1" applyFill="1" applyBorder="1" applyAlignment="1" applyProtection="1">
      <alignment horizontal="right"/>
      <protection locked="0"/>
    </xf>
    <xf numFmtId="0" fontId="53" fillId="0" borderId="0" xfId="0" applyFont="1" applyFill="1" applyBorder="1" applyAlignment="1" applyProtection="1">
      <alignment horizontal="left"/>
      <protection/>
    </xf>
    <xf numFmtId="3" fontId="53" fillId="36" borderId="81" xfId="39" applyNumberFormat="1" applyFont="1" applyFill="1" applyBorder="1" applyAlignment="1" applyProtection="1">
      <alignment horizontal="right"/>
      <protection locked="0"/>
    </xf>
    <xf numFmtId="3" fontId="53" fillId="36" borderId="82" xfId="39" applyNumberFormat="1" applyFont="1" applyFill="1" applyBorder="1" applyAlignment="1" applyProtection="1">
      <alignment horizontal="right"/>
      <protection locked="0"/>
    </xf>
    <xf numFmtId="3" fontId="53" fillId="36" borderId="83" xfId="39" applyNumberFormat="1" applyFont="1" applyFill="1" applyBorder="1" applyAlignment="1" applyProtection="1">
      <alignment horizontal="right"/>
      <protection locked="0"/>
    </xf>
    <xf numFmtId="3" fontId="53" fillId="36" borderId="84" xfId="39" applyNumberFormat="1" applyFont="1" applyFill="1" applyBorder="1" applyAlignment="1" applyProtection="1">
      <alignment horizontal="right"/>
      <protection locked="0"/>
    </xf>
    <xf numFmtId="3" fontId="53" fillId="36" borderId="85" xfId="39" applyNumberFormat="1" applyFont="1" applyFill="1" applyBorder="1" applyAlignment="1" applyProtection="1">
      <alignment horizontal="right"/>
      <protection locked="0"/>
    </xf>
    <xf numFmtId="3" fontId="53" fillId="36" borderId="86" xfId="39" applyNumberFormat="1" applyFont="1" applyFill="1" applyBorder="1" applyAlignment="1" applyProtection="1">
      <alignment horizontal="right"/>
      <protection locked="0"/>
    </xf>
    <xf numFmtId="0" fontId="29" fillId="0" borderId="87" xfId="0" applyFont="1" applyFill="1" applyBorder="1" applyAlignment="1" applyProtection="1">
      <alignment horizontal="left"/>
      <protection/>
    </xf>
    <xf numFmtId="0" fontId="54" fillId="0" borderId="0" xfId="0" applyFont="1" applyFill="1" applyBorder="1" applyAlignment="1" applyProtection="1">
      <alignment horizontal="left"/>
      <protection/>
    </xf>
    <xf numFmtId="3" fontId="54" fillId="36" borderId="81" xfId="39" applyNumberFormat="1" applyFont="1" applyFill="1" applyBorder="1" applyAlignment="1" applyProtection="1">
      <alignment horizontal="right"/>
      <protection locked="0"/>
    </xf>
    <xf numFmtId="3" fontId="54" fillId="36" borderId="82" xfId="39" applyNumberFormat="1" applyFont="1" applyFill="1" applyBorder="1" applyAlignment="1" applyProtection="1">
      <alignment horizontal="right"/>
      <protection locked="0"/>
    </xf>
    <xf numFmtId="3" fontId="54" fillId="36" borderId="83" xfId="39" applyNumberFormat="1" applyFont="1" applyFill="1" applyBorder="1" applyAlignment="1" applyProtection="1">
      <alignment horizontal="right"/>
      <protection locked="0"/>
    </xf>
    <xf numFmtId="3" fontId="54" fillId="36" borderId="84" xfId="39" applyNumberFormat="1" applyFont="1" applyFill="1" applyBorder="1" applyAlignment="1" applyProtection="1">
      <alignment horizontal="right"/>
      <protection locked="0"/>
    </xf>
    <xf numFmtId="3" fontId="54" fillId="36" borderId="85" xfId="39" applyNumberFormat="1" applyFont="1" applyFill="1" applyBorder="1" applyAlignment="1" applyProtection="1">
      <alignment horizontal="right"/>
      <protection locked="0"/>
    </xf>
    <xf numFmtId="3" fontId="54" fillId="36" borderId="86" xfId="39" applyNumberFormat="1" applyFont="1" applyFill="1" applyBorder="1" applyAlignment="1" applyProtection="1">
      <alignment horizontal="right"/>
      <protection locked="0"/>
    </xf>
    <xf numFmtId="3" fontId="54" fillId="36" borderId="88" xfId="39" applyNumberFormat="1" applyFont="1" applyFill="1" applyBorder="1" applyAlignment="1" applyProtection="1">
      <alignment horizontal="right"/>
      <protection locked="0"/>
    </xf>
    <xf numFmtId="3" fontId="54" fillId="36" borderId="89" xfId="39" applyNumberFormat="1" applyFont="1" applyFill="1" applyBorder="1" applyAlignment="1" applyProtection="1">
      <alignment horizontal="right"/>
      <protection locked="0"/>
    </xf>
    <xf numFmtId="3" fontId="54" fillId="36" borderId="90" xfId="39" applyNumberFormat="1" applyFont="1" applyFill="1" applyBorder="1" applyAlignment="1" applyProtection="1">
      <alignment horizontal="right"/>
      <protection locked="0"/>
    </xf>
    <xf numFmtId="3" fontId="29" fillId="0" borderId="80" xfId="39" applyNumberFormat="1" applyFont="1" applyFill="1" applyBorder="1" applyAlignment="1" applyProtection="1">
      <alignment horizontal="right"/>
      <protection locked="0"/>
    </xf>
    <xf numFmtId="3" fontId="29" fillId="0" borderId="91" xfId="39" applyNumberFormat="1" applyFont="1" applyFill="1" applyBorder="1" applyAlignment="1" applyProtection="1">
      <alignment horizontal="right"/>
      <protection locked="0"/>
    </xf>
    <xf numFmtId="3" fontId="29" fillId="0" borderId="92" xfId="39" applyNumberFormat="1" applyFont="1" applyFill="1" applyBorder="1" applyAlignment="1" applyProtection="1">
      <alignment horizontal="right"/>
      <protection locked="0"/>
    </xf>
    <xf numFmtId="3" fontId="29" fillId="0" borderId="93" xfId="39" applyNumberFormat="1" applyFont="1" applyFill="1" applyBorder="1" applyAlignment="1" applyProtection="1">
      <alignment horizontal="right"/>
      <protection locked="0"/>
    </xf>
    <xf numFmtId="3" fontId="29" fillId="0" borderId="0" xfId="39" applyNumberFormat="1" applyFont="1" applyFill="1" applyBorder="1" applyAlignment="1" applyProtection="1">
      <alignment horizontal="right"/>
      <protection locked="0"/>
    </xf>
    <xf numFmtId="3" fontId="29" fillId="0" borderId="94" xfId="39" applyNumberFormat="1" applyFont="1" applyFill="1" applyBorder="1" applyAlignment="1" applyProtection="1">
      <alignment horizontal="right"/>
      <protection locked="0"/>
    </xf>
    <xf numFmtId="0" fontId="29" fillId="0" borderId="95" xfId="0" applyFont="1" applyFill="1" applyBorder="1" applyAlignment="1" applyProtection="1">
      <alignment horizontal="left"/>
      <protection/>
    </xf>
    <xf numFmtId="3" fontId="29" fillId="0" borderId="96" xfId="39" applyNumberFormat="1" applyFont="1" applyFill="1" applyBorder="1" applyAlignment="1" applyProtection="1">
      <alignment horizontal="right"/>
      <protection locked="0"/>
    </xf>
    <xf numFmtId="3" fontId="29" fillId="0" borderId="18" xfId="39" applyNumberFormat="1" applyFont="1" applyFill="1" applyBorder="1" applyAlignment="1" applyProtection="1">
      <alignment horizontal="right"/>
      <protection locked="0"/>
    </xf>
    <xf numFmtId="3" fontId="29" fillId="0" borderId="97" xfId="39" applyNumberFormat="1" applyFont="1" applyFill="1" applyBorder="1" applyAlignment="1" applyProtection="1">
      <alignment horizontal="right"/>
      <protection locked="0"/>
    </xf>
    <xf numFmtId="0" fontId="29" fillId="0" borderId="59" xfId="0" applyFont="1" applyFill="1" applyBorder="1" applyAlignment="1" applyProtection="1">
      <alignment/>
      <protection locked="0"/>
    </xf>
    <xf numFmtId="0" fontId="2" fillId="0" borderId="93" xfId="0" applyFont="1" applyFill="1" applyBorder="1" applyAlignment="1" applyProtection="1">
      <alignment/>
      <protection locked="0"/>
    </xf>
    <xf numFmtId="0" fontId="2" fillId="0" borderId="94" xfId="0" applyFont="1" applyFill="1" applyBorder="1" applyAlignment="1" applyProtection="1">
      <alignment/>
      <protection locked="0"/>
    </xf>
    <xf numFmtId="0" fontId="2" fillId="0" borderId="15" xfId="0" applyFont="1" applyFill="1" applyBorder="1" applyAlignment="1" applyProtection="1">
      <alignment horizontal="centerContinuous"/>
      <protection locked="0"/>
    </xf>
    <xf numFmtId="0" fontId="0" fillId="0" borderId="78" xfId="0" applyFont="1" applyFill="1" applyBorder="1" applyAlignment="1" applyProtection="1">
      <alignment horizontal="left"/>
      <protection/>
    </xf>
    <xf numFmtId="3" fontId="2" fillId="33" borderId="78" xfId="39" applyNumberFormat="1" applyFont="1" applyFill="1" applyBorder="1" applyAlignment="1" applyProtection="1">
      <alignment horizontal="right"/>
      <protection locked="0"/>
    </xf>
    <xf numFmtId="0" fontId="2" fillId="0" borderId="79" xfId="0" applyFont="1" applyFill="1" applyBorder="1" applyAlignment="1" applyProtection="1">
      <alignment horizontal="centerContinuous"/>
      <protection locked="0"/>
    </xf>
    <xf numFmtId="0" fontId="0" fillId="0" borderId="98" xfId="0" applyFont="1" applyFill="1" applyBorder="1" applyAlignment="1" applyProtection="1">
      <alignment horizontal="left"/>
      <protection/>
    </xf>
    <xf numFmtId="0" fontId="0" fillId="0" borderId="87" xfId="0" applyFont="1" applyFill="1" applyBorder="1" applyAlignment="1" applyProtection="1">
      <alignment horizontal="left"/>
      <protection/>
    </xf>
    <xf numFmtId="3" fontId="54" fillId="34" borderId="78" xfId="39" applyNumberFormat="1" applyFont="1" applyFill="1" applyBorder="1" applyAlignment="1" applyProtection="1">
      <alignment horizontal="right"/>
      <protection locked="0"/>
    </xf>
    <xf numFmtId="0" fontId="2" fillId="34" borderId="79" xfId="0" applyFont="1" applyFill="1" applyBorder="1" applyAlignment="1" applyProtection="1">
      <alignment horizontal="centerContinuous"/>
      <protection locked="0"/>
    </xf>
    <xf numFmtId="3" fontId="2" fillId="0" borderId="93" xfId="39" applyNumberFormat="1" applyFont="1" applyFill="1" applyBorder="1" applyAlignment="1" applyProtection="1">
      <alignment horizontal="right"/>
      <protection locked="0"/>
    </xf>
    <xf numFmtId="3" fontId="2" fillId="0" borderId="94" xfId="39" applyNumberFormat="1" applyFont="1" applyFill="1" applyBorder="1" applyAlignment="1" applyProtection="1">
      <alignment horizontal="right"/>
      <protection locked="0"/>
    </xf>
    <xf numFmtId="0" fontId="2" fillId="0" borderId="99" xfId="0" applyFont="1" applyFill="1" applyBorder="1" applyAlignment="1" applyProtection="1">
      <alignment horizontal="centerContinuous"/>
      <protection locked="0"/>
    </xf>
    <xf numFmtId="3" fontId="0" fillId="0" borderId="93" xfId="39" applyNumberFormat="1" applyFont="1" applyFill="1" applyBorder="1" applyAlignment="1" applyProtection="1">
      <alignment horizontal="right"/>
      <protection locked="0"/>
    </xf>
    <xf numFmtId="3" fontId="0" fillId="0" borderId="0" xfId="39" applyNumberFormat="1" applyFont="1" applyFill="1" applyBorder="1" applyAlignment="1" applyProtection="1">
      <alignment horizontal="right"/>
      <protection locked="0"/>
    </xf>
    <xf numFmtId="3" fontId="0" fillId="0" borderId="94" xfId="39" applyNumberFormat="1" applyFont="1" applyFill="1" applyBorder="1" applyAlignment="1" applyProtection="1">
      <alignment horizontal="right"/>
      <protection locked="0"/>
    </xf>
    <xf numFmtId="3" fontId="2" fillId="0" borderId="96" xfId="39" applyNumberFormat="1" applyFont="1" applyFill="1" applyBorder="1" applyAlignment="1" applyProtection="1">
      <alignment horizontal="right"/>
      <protection locked="0"/>
    </xf>
    <xf numFmtId="3" fontId="2" fillId="0" borderId="18" xfId="39" applyNumberFormat="1" applyFont="1" applyFill="1" applyBorder="1" applyAlignment="1" applyProtection="1">
      <alignment horizontal="right"/>
      <protection locked="0"/>
    </xf>
    <xf numFmtId="3" fontId="2" fillId="0" borderId="97" xfId="39" applyNumberFormat="1" applyFont="1" applyFill="1" applyBorder="1" applyAlignment="1" applyProtection="1">
      <alignment horizontal="right"/>
      <protection locked="0"/>
    </xf>
    <xf numFmtId="0" fontId="0" fillId="0" borderId="100" xfId="0" applyFont="1" applyFill="1" applyBorder="1" applyAlignment="1" applyProtection="1">
      <alignment horizontal="left"/>
      <protection/>
    </xf>
    <xf numFmtId="0" fontId="16" fillId="0" borderId="100" xfId="0" applyFont="1" applyFill="1" applyBorder="1" applyAlignment="1" applyProtection="1">
      <alignment horizontal="left"/>
      <protection locked="0"/>
    </xf>
    <xf numFmtId="0" fontId="0" fillId="0" borderId="80" xfId="0" applyFont="1" applyFill="1" applyBorder="1" applyAlignment="1" applyProtection="1">
      <alignment horizontal="left"/>
      <protection/>
    </xf>
    <xf numFmtId="0" fontId="0" fillId="0" borderId="101" xfId="0" applyFont="1" applyFill="1" applyBorder="1" applyAlignment="1" applyProtection="1">
      <alignment horizontal="left"/>
      <protection/>
    </xf>
    <xf numFmtId="0" fontId="0" fillId="0" borderId="102" xfId="0" applyFont="1" applyFill="1" applyBorder="1" applyAlignment="1" applyProtection="1">
      <alignment horizontal="left"/>
      <protection/>
    </xf>
    <xf numFmtId="0" fontId="0" fillId="0" borderId="103" xfId="0" applyFont="1" applyFill="1" applyBorder="1" applyAlignment="1" applyProtection="1">
      <alignment horizontal="left"/>
      <protection/>
    </xf>
    <xf numFmtId="0" fontId="16" fillId="0" borderId="103" xfId="0" applyFont="1" applyFill="1" applyBorder="1" applyAlignment="1" applyProtection="1">
      <alignment horizontal="left"/>
      <protection locked="0"/>
    </xf>
    <xf numFmtId="3" fontId="2" fillId="34" borderId="78" xfId="39" applyNumberFormat="1" applyFont="1" applyFill="1" applyBorder="1" applyAlignment="1" applyProtection="1">
      <alignment horizontal="right"/>
      <protection locked="0"/>
    </xf>
    <xf numFmtId="0" fontId="2" fillId="0" borderId="104" xfId="0" applyFont="1" applyFill="1" applyBorder="1" applyAlignment="1" applyProtection="1">
      <alignment/>
      <protection locked="0"/>
    </xf>
    <xf numFmtId="0" fontId="38" fillId="0" borderId="105" xfId="0" applyFont="1" applyFill="1" applyBorder="1" applyAlignment="1" applyProtection="1" quotePrefix="1">
      <alignment horizontal="center"/>
      <protection locked="0"/>
    </xf>
    <xf numFmtId="0" fontId="2" fillId="0" borderId="78" xfId="0" applyFont="1" applyFill="1" applyBorder="1" applyAlignment="1" applyProtection="1">
      <alignment/>
      <protection locked="0"/>
    </xf>
    <xf numFmtId="3" fontId="2" fillId="33" borderId="106" xfId="39" applyNumberFormat="1" applyFont="1" applyFill="1" applyBorder="1" applyAlignment="1" applyProtection="1">
      <alignment horizontal="right"/>
      <protection locked="0"/>
    </xf>
    <xf numFmtId="0" fontId="2" fillId="0" borderId="106" xfId="0" applyFont="1" applyFill="1" applyBorder="1" applyAlignment="1" applyProtection="1">
      <alignment/>
      <protection locked="0"/>
    </xf>
    <xf numFmtId="3" fontId="2" fillId="0" borderId="80" xfId="39" applyNumberFormat="1" applyFont="1" applyFill="1" applyBorder="1" applyAlignment="1" applyProtection="1">
      <alignment horizontal="right"/>
      <protection locked="0"/>
    </xf>
    <xf numFmtId="3" fontId="2" fillId="0" borderId="91" xfId="39" applyNumberFormat="1" applyFont="1" applyFill="1" applyBorder="1" applyAlignment="1" applyProtection="1">
      <alignment horizontal="right"/>
      <protection locked="0"/>
    </xf>
    <xf numFmtId="0" fontId="2" fillId="0" borderId="92" xfId="0" applyFont="1" applyFill="1" applyBorder="1" applyAlignment="1" applyProtection="1">
      <alignment/>
      <protection locked="0"/>
    </xf>
    <xf numFmtId="0" fontId="2" fillId="0" borderId="97" xfId="0" applyFont="1" applyFill="1" applyBorder="1" applyAlignment="1" applyProtection="1">
      <alignment/>
      <protection locked="0"/>
    </xf>
    <xf numFmtId="0" fontId="29" fillId="0" borderId="107" xfId="0" applyFont="1" applyFill="1" applyBorder="1" applyAlignment="1" applyProtection="1">
      <alignment horizontal="left"/>
      <protection/>
    </xf>
    <xf numFmtId="3" fontId="29" fillId="33" borderId="108" xfId="39" applyNumberFormat="1" applyFont="1" applyFill="1" applyBorder="1" applyAlignment="1" applyProtection="1">
      <alignment horizontal="right"/>
      <protection locked="0"/>
    </xf>
    <xf numFmtId="0" fontId="29" fillId="0" borderId="109" xfId="0" applyFont="1" applyFill="1" applyBorder="1" applyAlignment="1" applyProtection="1">
      <alignment horizontal="centerContinuous"/>
      <protection locked="0"/>
    </xf>
    <xf numFmtId="0" fontId="29" fillId="0" borderId="110" xfId="0" applyFont="1" applyFill="1" applyBorder="1" applyAlignment="1" applyProtection="1">
      <alignment horizontal="centerContinuous"/>
      <protection locked="0"/>
    </xf>
    <xf numFmtId="3" fontId="2" fillId="0" borderId="17" xfId="39" applyNumberFormat="1" applyFont="1" applyFill="1" applyBorder="1" applyAlignment="1" applyProtection="1">
      <alignment horizontal="right"/>
      <protection locked="0"/>
    </xf>
    <xf numFmtId="3" fontId="2" fillId="0" borderId="111" xfId="39" applyNumberFormat="1" applyFont="1" applyFill="1" applyBorder="1" applyAlignment="1" applyProtection="1">
      <alignment horizontal="right"/>
      <protection locked="0"/>
    </xf>
    <xf numFmtId="3" fontId="29" fillId="35" borderId="92" xfId="39" applyNumberFormat="1" applyFont="1" applyFill="1" applyBorder="1" applyAlignment="1" applyProtection="1">
      <alignment horizontal="right"/>
      <protection/>
    </xf>
    <xf numFmtId="0" fontId="24" fillId="0" borderId="112" xfId="0" applyFont="1" applyFill="1" applyBorder="1" applyAlignment="1" applyProtection="1">
      <alignment horizontal="left"/>
      <protection/>
    </xf>
    <xf numFmtId="0" fontId="16" fillId="0" borderId="111" xfId="0" applyFont="1" applyFill="1" applyBorder="1" applyAlignment="1" applyProtection="1">
      <alignment horizontal="left"/>
      <protection/>
    </xf>
    <xf numFmtId="0" fontId="55" fillId="0" borderId="0" xfId="0" applyFont="1" applyFill="1" applyAlignment="1" applyProtection="1">
      <alignment/>
      <protection/>
    </xf>
    <xf numFmtId="49" fontId="7" fillId="33" borderId="62" xfId="0" applyNumberFormat="1" applyFont="1" applyFill="1" applyBorder="1" applyAlignment="1" applyProtection="1">
      <alignment horizontal="center"/>
      <protection locked="0"/>
    </xf>
    <xf numFmtId="0" fontId="42" fillId="36" borderId="0" xfId="0" applyFont="1" applyFill="1" applyBorder="1" applyAlignment="1" applyProtection="1">
      <alignment/>
      <protection locked="0"/>
    </xf>
    <xf numFmtId="0" fontId="42" fillId="36" borderId="0" xfId="0" applyFont="1" applyFill="1" applyBorder="1" applyAlignment="1" applyProtection="1">
      <alignment/>
      <protection locked="0"/>
    </xf>
    <xf numFmtId="14" fontId="42" fillId="36" borderId="0" xfId="0" applyNumberFormat="1" applyFont="1" applyFill="1" applyBorder="1" applyAlignment="1" applyProtection="1">
      <alignment/>
      <protection locked="0"/>
    </xf>
    <xf numFmtId="14" fontId="7" fillId="0" borderId="0" xfId="0" applyNumberFormat="1" applyFont="1" applyFill="1" applyAlignment="1" applyProtection="1">
      <alignment horizontal="left"/>
      <protection/>
    </xf>
    <xf numFmtId="165" fontId="7" fillId="37" borderId="47" xfId="39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left" wrapText="1"/>
    </xf>
    <xf numFmtId="0" fontId="2" fillId="0" borderId="42" xfId="0" applyFont="1" applyFill="1" applyBorder="1" applyAlignment="1" applyProtection="1">
      <alignment horizontal="center" wrapText="1"/>
      <protection/>
    </xf>
    <xf numFmtId="0" fontId="0" fillId="0" borderId="0" xfId="0" applyFill="1" applyBorder="1" applyAlignment="1" applyProtection="1">
      <alignment horizontal="right"/>
      <protection/>
    </xf>
    <xf numFmtId="0" fontId="0" fillId="0" borderId="42" xfId="0" applyFill="1" applyBorder="1" applyAlignment="1" applyProtection="1">
      <alignment horizontal="center" wrapText="1"/>
      <protection/>
    </xf>
    <xf numFmtId="0" fontId="0" fillId="0" borderId="42" xfId="0" applyFont="1" applyFill="1" applyBorder="1" applyAlignment="1" applyProtection="1">
      <alignment horizontal="center" vertical="top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42" xfId="0" applyFill="1" applyBorder="1" applyAlignment="1" applyProtection="1">
      <alignment horizontal="center" vertical="top" wrapText="1"/>
      <protection/>
    </xf>
    <xf numFmtId="0" fontId="0" fillId="0" borderId="49" xfId="0" applyFont="1" applyFill="1" applyBorder="1" applyAlignment="1" applyProtection="1">
      <alignment horizontal="center" wrapText="1"/>
      <protection/>
    </xf>
    <xf numFmtId="0" fontId="0" fillId="0" borderId="113" xfId="0" applyFont="1" applyFill="1" applyBorder="1" applyAlignment="1" applyProtection="1">
      <alignment horizontal="center" wrapText="1"/>
      <protection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dxfs count="16"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>
      <font>
        <b/>
        <i val="0"/>
      </font>
      <fill>
        <patternFill>
          <bgColor indexed="45"/>
        </patternFill>
      </fill>
    </dxf>
    <dxf/>
    <dxf/>
    <dxf/>
    <dxf>
      <font>
        <b/>
        <i val="0"/>
      </font>
      <fill>
        <patternFill patternType="solid">
          <bgColor indexed="45"/>
        </patternFill>
      </fill>
    </dxf>
    <dxf>
      <font>
        <b/>
        <i val="0"/>
      </font>
      <fill>
        <patternFill patternType="solid">
          <bgColor rgb="FFFF99CC"/>
        </patternFill>
      </fill>
      <border/>
    </dxf>
    <dxf>
      <font>
        <b/>
        <i val="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4514850</xdr:colOff>
      <xdr:row>9</xdr:row>
      <xdr:rowOff>0</xdr:rowOff>
    </xdr:from>
    <xdr:ext cx="133350" cy="285750"/>
    <xdr:sp fLocksText="0">
      <xdr:nvSpPr>
        <xdr:cNvPr id="1" name="Text Box 7"/>
        <xdr:cNvSpPr txBox="1">
          <a:spLocks noChangeArrowheads="1"/>
        </xdr:cNvSpPr>
      </xdr:nvSpPr>
      <xdr:spPr>
        <a:xfrm>
          <a:off x="5676900" y="3752850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5720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742950</xdr:colOff>
      <xdr:row>0</xdr:row>
      <xdr:rowOff>0</xdr:rowOff>
    </xdr:from>
    <xdr:to>
      <xdr:col>12</xdr:col>
      <xdr:colOff>19050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66800" y="0"/>
          <a:ext cx="160401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592580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  <xdr:twoCellAnchor>
    <xdr:from>
      <xdr:col>2</xdr:col>
      <xdr:colOff>676275</xdr:colOff>
      <xdr:row>0</xdr:row>
      <xdr:rowOff>0</xdr:rowOff>
    </xdr:from>
    <xdr:to>
      <xdr:col>11</xdr:col>
      <xdr:colOff>0</xdr:colOff>
      <xdr:row>0</xdr:row>
      <xdr:rowOff>0</xdr:rowOff>
    </xdr:to>
    <xdr:sp fLocksText="0">
      <xdr:nvSpPr>
        <xdr:cNvPr id="3" name="Text 1"/>
        <xdr:cNvSpPr txBox="1">
          <a:spLocks noChangeArrowheads="1"/>
        </xdr:cNvSpPr>
      </xdr:nvSpPr>
      <xdr:spPr>
        <a:xfrm>
          <a:off x="1000125" y="0"/>
          <a:ext cx="1650682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487775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619125</xdr:colOff>
      <xdr:row>0</xdr:row>
      <xdr:rowOff>0</xdr:rowOff>
    </xdr:from>
    <xdr:to>
      <xdr:col>9</xdr:col>
      <xdr:colOff>28575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94297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0</xdr:rowOff>
    </xdr:from>
    <xdr:to>
      <xdr:col>10</xdr:col>
      <xdr:colOff>0</xdr:colOff>
      <xdr:row>0</xdr:row>
      <xdr:rowOff>0</xdr:rowOff>
    </xdr:to>
    <xdr:sp fLocksText="0">
      <xdr:nvSpPr>
        <xdr:cNvPr id="1" name="Text 1"/>
        <xdr:cNvSpPr txBox="1">
          <a:spLocks noChangeArrowheads="1"/>
        </xdr:cNvSpPr>
      </xdr:nvSpPr>
      <xdr:spPr>
        <a:xfrm>
          <a:off x="1000125" y="0"/>
          <a:ext cx="16630650" cy="0"/>
        </a:xfrm>
        <a:prstGeom prst="rect">
          <a:avLst/>
        </a:prstGeom>
        <a:solidFill>
          <a:srgbClr val="FFFFFF"/>
        </a:solidFill>
        <a:ln w="2476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Please mention data sources.
</a:t>
          </a:r>
          <a:r>
            <a:rPr lang="en-US" cap="none" sz="2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[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Tables and figures for past years are public.
</a:t>
          </a:r>
          <a:r>
            <a:rPr lang="en-US" cap="none" sz="2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Data for the current year will be classified as 'Limited'.</a:t>
          </a:r>
        </a:p>
      </xdr:txBody>
    </xdr:sp>
    <xdr:clientData fLocksWithSheet="0"/>
  </xdr:twoCellAnchor>
  <xdr:twoCellAnchor>
    <xdr:from>
      <xdr:col>2</xdr:col>
      <xdr:colOff>228600</xdr:colOff>
      <xdr:row>0</xdr:row>
      <xdr:rowOff>0</xdr:rowOff>
    </xdr:from>
    <xdr:to>
      <xdr:col>2</xdr:col>
      <xdr:colOff>2838450</xdr:colOff>
      <xdr:row>0</xdr:row>
      <xdr:rowOff>0</xdr:rowOff>
    </xdr:to>
    <xdr:sp macro="[0]!Macro1">
      <xdr:nvSpPr>
        <xdr:cNvPr id="2" name="Rectangle 2"/>
        <xdr:cNvSpPr>
          <a:spLocks/>
        </xdr:cNvSpPr>
      </xdr:nvSpPr>
      <xdr:spPr>
        <a:xfrm>
          <a:off x="552450" y="0"/>
          <a:ext cx="2609850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0" bIns="0"/>
        <a:p>
          <a:pPr algn="l">
            <a:defRPr/>
          </a:pPr>
          <a:r>
            <a:rPr lang="en-US" cap="none" sz="2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Print ALL tables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P40"/>
  <sheetViews>
    <sheetView showGridLines="0" tabSelected="1" defaultGridColor="0" zoomScale="50" zoomScaleNormal="50" zoomScalePageLayoutView="0" colorId="22" workbookViewId="0" topLeftCell="A1">
      <selection activeCell="E15" sqref="E15"/>
    </sheetView>
  </sheetViews>
  <sheetFormatPr defaultColWidth="9.77734375" defaultRowHeight="15"/>
  <cols>
    <col min="1" max="1" width="9.77734375" style="172" customWidth="1"/>
    <col min="2" max="2" width="3.77734375" style="172" customWidth="1"/>
    <col min="3" max="3" width="54.10546875" style="172" customWidth="1"/>
    <col min="4" max="4" width="10.99609375" style="172" customWidth="1"/>
    <col min="5" max="6" width="10.77734375" style="172" customWidth="1"/>
    <col min="7" max="8" width="10.6640625" style="172" customWidth="1"/>
    <col min="9" max="9" width="13.4453125" style="172" customWidth="1"/>
    <col min="10" max="10" width="60.77734375" style="172" customWidth="1"/>
    <col min="11" max="11" width="5.3359375" style="172" customWidth="1"/>
    <col min="12" max="12" width="0.9921875" style="172" customWidth="1"/>
    <col min="13" max="13" width="0.55078125" style="172" customWidth="1"/>
    <col min="14" max="14" width="9.77734375" style="172" customWidth="1"/>
    <col min="15" max="15" width="40.77734375" style="172" customWidth="1"/>
    <col min="16" max="16384" width="9.77734375" style="172" customWidth="1"/>
  </cols>
  <sheetData>
    <row r="1" spans="3:14" ht="33.75">
      <c r="C1" s="14"/>
      <c r="D1" s="14"/>
      <c r="E1" s="14"/>
      <c r="F1" s="14"/>
      <c r="G1" s="14"/>
      <c r="H1" s="14"/>
      <c r="I1" s="14"/>
      <c r="J1" s="14"/>
      <c r="K1" s="14"/>
      <c r="L1" s="14"/>
      <c r="N1" s="456" t="s">
        <v>561</v>
      </c>
    </row>
    <row r="2" spans="3:14" ht="31.5" customHeight="1">
      <c r="C2" s="14"/>
      <c r="D2" s="14"/>
      <c r="E2" s="14"/>
      <c r="F2" s="14"/>
      <c r="G2" s="14"/>
      <c r="H2" s="14"/>
      <c r="I2" s="14"/>
      <c r="J2" s="14"/>
      <c r="K2" s="14"/>
      <c r="L2" s="14"/>
      <c r="N2" s="173"/>
    </row>
    <row r="3" spans="2:12" ht="41.25">
      <c r="B3" s="174"/>
      <c r="C3" s="2" t="s">
        <v>0</v>
      </c>
      <c r="D3" s="2"/>
      <c r="E3" s="3"/>
      <c r="F3" s="3"/>
      <c r="G3" s="4"/>
      <c r="H3" s="4"/>
      <c r="I3" s="4"/>
      <c r="J3" s="4"/>
      <c r="K3" s="4"/>
      <c r="L3" s="4"/>
    </row>
    <row r="4" spans="2:12" ht="42">
      <c r="B4" s="174"/>
      <c r="C4" s="16" t="s">
        <v>549</v>
      </c>
      <c r="D4" s="1"/>
      <c r="E4" s="3"/>
      <c r="F4" s="3"/>
      <c r="G4" s="4"/>
      <c r="H4" s="4"/>
      <c r="I4" s="4"/>
      <c r="J4" s="4"/>
      <c r="K4" s="4"/>
      <c r="L4" s="4"/>
    </row>
    <row r="5" spans="2:12" ht="42">
      <c r="B5" s="174"/>
      <c r="C5" s="16" t="s">
        <v>136</v>
      </c>
      <c r="D5" s="1"/>
      <c r="E5" s="3"/>
      <c r="F5" s="3"/>
      <c r="G5" s="4"/>
      <c r="H5" s="4"/>
      <c r="I5" s="4"/>
      <c r="J5" s="4"/>
      <c r="K5" s="4"/>
      <c r="L5" s="4"/>
    </row>
    <row r="6" spans="2:12" ht="42">
      <c r="B6" s="174"/>
      <c r="C6" s="175"/>
      <c r="D6" s="1"/>
      <c r="E6" s="3"/>
      <c r="F6" s="3"/>
      <c r="G6" s="4"/>
      <c r="H6" s="4"/>
      <c r="I6" s="4"/>
      <c r="J6" s="4"/>
      <c r="K6" s="4"/>
      <c r="L6" s="4"/>
    </row>
    <row r="7" spans="2:12" ht="42">
      <c r="B7" s="174"/>
      <c r="C7" s="16"/>
      <c r="D7" s="17"/>
      <c r="E7" s="18"/>
      <c r="F7" s="18"/>
      <c r="G7" s="15"/>
      <c r="H7" s="15"/>
      <c r="I7" s="15"/>
      <c r="J7" s="4"/>
      <c r="K7" s="4"/>
      <c r="L7" s="4"/>
    </row>
    <row r="8" spans="2:12" ht="10.5" customHeight="1" thickBot="1">
      <c r="B8" s="174"/>
      <c r="C8" s="16"/>
      <c r="D8" s="19"/>
      <c r="E8" s="20"/>
      <c r="F8" s="20"/>
      <c r="G8" s="21"/>
      <c r="H8" s="21"/>
      <c r="I8" s="21"/>
      <c r="J8" s="4"/>
      <c r="K8" s="4"/>
      <c r="L8" s="4"/>
    </row>
    <row r="9" spans="2:12" ht="10.5" customHeight="1">
      <c r="B9" s="174"/>
      <c r="C9" s="16"/>
      <c r="D9" s="17"/>
      <c r="E9" s="18"/>
      <c r="F9" s="18"/>
      <c r="G9" s="15"/>
      <c r="H9" s="15"/>
      <c r="I9" s="15"/>
      <c r="J9" s="4"/>
      <c r="K9" s="4"/>
      <c r="L9" s="4"/>
    </row>
    <row r="10" spans="2:12" ht="42">
      <c r="B10" s="174"/>
      <c r="C10" s="16" t="s">
        <v>200</v>
      </c>
      <c r="D10" s="17"/>
      <c r="E10" s="18"/>
      <c r="F10" s="18"/>
      <c r="G10" s="15"/>
      <c r="H10" s="15"/>
      <c r="I10" s="15"/>
      <c r="J10" s="4"/>
      <c r="K10" s="4"/>
      <c r="L10" s="4"/>
    </row>
    <row r="11" spans="2:12" ht="32.25" customHeight="1">
      <c r="B11" s="174"/>
      <c r="G11" s="4"/>
      <c r="H11" s="4"/>
      <c r="I11" s="154"/>
      <c r="J11" s="154"/>
      <c r="K11" s="4"/>
      <c r="L11" s="4"/>
    </row>
    <row r="12" spans="2:12" ht="39.75">
      <c r="B12" s="174"/>
      <c r="G12" s="306"/>
      <c r="H12" s="4"/>
      <c r="I12" s="4"/>
      <c r="J12" s="4"/>
      <c r="K12" s="4"/>
      <c r="L12" s="4"/>
    </row>
    <row r="13" spans="2:12" ht="33.75">
      <c r="B13" s="174"/>
      <c r="C13" s="5"/>
      <c r="E13" s="458" t="s">
        <v>588</v>
      </c>
      <c r="F13" s="458"/>
      <c r="G13" s="458"/>
      <c r="H13" s="458"/>
      <c r="I13" s="458"/>
      <c r="J13" s="15"/>
      <c r="K13" s="4"/>
      <c r="L13" s="4"/>
    </row>
    <row r="14" spans="2:12" ht="33.75">
      <c r="B14" s="174"/>
      <c r="C14" s="5"/>
      <c r="E14" s="459" t="s">
        <v>589</v>
      </c>
      <c r="F14" s="460"/>
      <c r="G14" s="459"/>
      <c r="H14" s="459"/>
      <c r="I14" s="459"/>
      <c r="J14" s="314" t="s">
        <v>534</v>
      </c>
      <c r="K14" s="4"/>
      <c r="L14" s="4"/>
    </row>
    <row r="15" spans="2:7" ht="31.5">
      <c r="B15" s="174"/>
      <c r="C15" s="6"/>
      <c r="E15" s="155" t="s">
        <v>125</v>
      </c>
      <c r="G15" s="156"/>
    </row>
    <row r="16" spans="2:7" ht="31.5">
      <c r="B16" s="174"/>
      <c r="C16" s="6"/>
      <c r="D16" s="155"/>
      <c r="G16" s="156"/>
    </row>
    <row r="17" spans="2:10" ht="23.25">
      <c r="B17" s="174"/>
      <c r="C17" s="7" t="s">
        <v>114</v>
      </c>
      <c r="D17" s="7"/>
      <c r="E17" s="315"/>
      <c r="F17" s="315"/>
      <c r="G17" s="315"/>
      <c r="H17" s="315"/>
      <c r="I17" s="315"/>
      <c r="J17" s="315"/>
    </row>
    <row r="18" spans="2:10" ht="23.25">
      <c r="B18" s="174"/>
      <c r="C18" s="7"/>
      <c r="D18" s="7"/>
      <c r="E18" s="315"/>
      <c r="F18" s="315"/>
      <c r="G18" s="315"/>
      <c r="H18" s="315"/>
      <c r="I18" s="315"/>
      <c r="J18" s="315"/>
    </row>
    <row r="19" spans="1:16" ht="23.25" customHeight="1">
      <c r="A19" s="8"/>
      <c r="B19" s="9"/>
      <c r="C19" s="463" t="s">
        <v>115</v>
      </c>
      <c r="D19" s="463"/>
      <c r="E19" s="463"/>
      <c r="F19" s="463"/>
      <c r="G19" s="463"/>
      <c r="H19" s="463"/>
      <c r="I19" s="463"/>
      <c r="J19" s="463"/>
      <c r="K19" s="8"/>
      <c r="L19" s="8"/>
      <c r="M19" s="8"/>
      <c r="N19" s="8"/>
      <c r="O19" s="8"/>
      <c r="P19" s="8"/>
    </row>
    <row r="20" spans="1:16" ht="23.25" customHeight="1">
      <c r="A20" s="8"/>
      <c r="B20" s="9"/>
      <c r="C20" s="463"/>
      <c r="D20" s="463"/>
      <c r="E20" s="463"/>
      <c r="F20" s="463"/>
      <c r="G20" s="463"/>
      <c r="H20" s="463"/>
      <c r="I20" s="463"/>
      <c r="J20" s="463"/>
      <c r="K20" s="8"/>
      <c r="L20" s="8"/>
      <c r="M20" s="8"/>
      <c r="N20" s="8"/>
      <c r="O20" s="8"/>
      <c r="P20" s="8"/>
    </row>
    <row r="21" spans="1:16" ht="23.25">
      <c r="A21" s="8"/>
      <c r="B21" s="9"/>
      <c r="C21" s="7"/>
      <c r="D21" s="7"/>
      <c r="E21" s="315"/>
      <c r="F21" s="315"/>
      <c r="G21" s="315"/>
      <c r="H21" s="315"/>
      <c r="I21" s="315"/>
      <c r="J21" s="315"/>
      <c r="K21" s="8"/>
      <c r="L21" s="8"/>
      <c r="M21" s="8"/>
      <c r="N21" s="8"/>
      <c r="O21" s="8"/>
      <c r="P21" s="8"/>
    </row>
    <row r="22" spans="1:10" ht="23.25" customHeight="1">
      <c r="A22" s="8"/>
      <c r="C22" s="463" t="s">
        <v>116</v>
      </c>
      <c r="D22" s="463"/>
      <c r="E22" s="463"/>
      <c r="F22" s="463"/>
      <c r="G22" s="463"/>
      <c r="H22" s="463"/>
      <c r="I22" s="463"/>
      <c r="J22" s="463"/>
    </row>
    <row r="23" spans="1:10" ht="23.25" customHeight="1">
      <c r="A23" s="8"/>
      <c r="C23" s="463"/>
      <c r="D23" s="463"/>
      <c r="E23" s="463"/>
      <c r="F23" s="463"/>
      <c r="G23" s="463"/>
      <c r="H23" s="463"/>
      <c r="I23" s="463"/>
      <c r="J23" s="463"/>
    </row>
    <row r="24" spans="1:10" ht="23.25">
      <c r="A24" s="8"/>
      <c r="C24" s="7"/>
      <c r="D24" s="7"/>
      <c r="E24" s="315"/>
      <c r="F24" s="315"/>
      <c r="G24" s="315"/>
      <c r="H24" s="315"/>
      <c r="I24" s="315"/>
      <c r="J24" s="315"/>
    </row>
    <row r="25" spans="1:10" ht="23.25">
      <c r="A25" s="8"/>
      <c r="C25" s="10" t="s">
        <v>1</v>
      </c>
      <c r="D25" s="10"/>
      <c r="E25" s="315"/>
      <c r="F25" s="315"/>
      <c r="G25" s="315"/>
      <c r="H25" s="315"/>
      <c r="I25" s="315"/>
      <c r="J25" s="315"/>
    </row>
    <row r="26" spans="1:13" ht="15.75">
      <c r="A26" s="8"/>
      <c r="B26" s="9"/>
      <c r="C26" s="315"/>
      <c r="D26" s="315"/>
      <c r="E26" s="315"/>
      <c r="F26" s="315"/>
      <c r="G26" s="315"/>
      <c r="H26" s="315"/>
      <c r="I26" s="315"/>
      <c r="J26" s="315"/>
      <c r="K26" s="8"/>
      <c r="L26" s="8"/>
      <c r="M26" s="8"/>
    </row>
    <row r="27" spans="1:13" ht="15.75">
      <c r="A27" s="8"/>
      <c r="B27" s="9"/>
      <c r="C27" s="315"/>
      <c r="D27" s="315"/>
      <c r="E27" s="315"/>
      <c r="F27" s="315"/>
      <c r="G27" s="315"/>
      <c r="H27" s="315"/>
      <c r="I27" s="315"/>
      <c r="J27" s="315"/>
      <c r="K27" s="8"/>
      <c r="L27" s="8"/>
      <c r="M27" s="8"/>
    </row>
    <row r="28" spans="1:13" ht="23.25">
      <c r="A28" s="8"/>
      <c r="B28" s="9"/>
      <c r="C28" s="152" t="s">
        <v>542</v>
      </c>
      <c r="D28" s="315"/>
      <c r="E28" s="315"/>
      <c r="F28" s="315"/>
      <c r="G28" s="315"/>
      <c r="H28" s="315"/>
      <c r="I28" s="315"/>
      <c r="J28" s="315"/>
      <c r="K28" s="8"/>
      <c r="L28" s="8"/>
      <c r="M28" s="8"/>
    </row>
    <row r="29" spans="1:13" ht="36" customHeight="1">
      <c r="A29" s="8"/>
      <c r="B29" s="9"/>
      <c r="C29" s="152" t="s">
        <v>108</v>
      </c>
      <c r="D29" s="316"/>
      <c r="E29" s="315"/>
      <c r="F29" s="315"/>
      <c r="G29" s="316"/>
      <c r="H29" s="316"/>
      <c r="I29" s="315"/>
      <c r="J29" s="315"/>
      <c r="K29" s="8"/>
      <c r="L29" s="8"/>
      <c r="M29" s="8"/>
    </row>
    <row r="30" spans="1:13" ht="23.25">
      <c r="A30" s="8"/>
      <c r="B30" s="9"/>
      <c r="C30" s="152" t="s">
        <v>559</v>
      </c>
      <c r="D30" s="315"/>
      <c r="E30" s="315"/>
      <c r="F30" s="315"/>
      <c r="G30" s="315"/>
      <c r="H30" s="315"/>
      <c r="I30" s="315"/>
      <c r="J30" s="315"/>
      <c r="K30" s="8"/>
      <c r="L30" s="8"/>
      <c r="M30" s="8"/>
    </row>
    <row r="31" spans="1:13" ht="23.25">
      <c r="A31" s="8"/>
      <c r="B31" s="9"/>
      <c r="C31" s="152" t="s">
        <v>560</v>
      </c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22.5">
      <c r="A33" s="8"/>
      <c r="B33" s="9"/>
      <c r="E33" s="11"/>
      <c r="F33" s="11"/>
      <c r="G33" s="8"/>
      <c r="H33" s="8"/>
      <c r="I33" s="8"/>
      <c r="J33" s="8"/>
      <c r="K33" s="8"/>
      <c r="L33" s="8"/>
      <c r="M33" s="8"/>
    </row>
    <row r="34" spans="1:13" ht="15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>
      <c r="A35" s="8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4" ht="30.75">
      <c r="A36" s="12"/>
      <c r="B36" s="13"/>
      <c r="C36" s="176"/>
      <c r="D36" s="4"/>
      <c r="E36" s="12"/>
      <c r="F36" s="12"/>
      <c r="G36" s="12"/>
      <c r="H36" s="12"/>
      <c r="I36" s="12"/>
      <c r="J36" s="12"/>
      <c r="K36" s="12"/>
      <c r="L36" s="12"/>
      <c r="M36" s="12"/>
      <c r="N36" s="4"/>
    </row>
    <row r="37" spans="1:13" ht="23.25">
      <c r="A37" s="8"/>
      <c r="B37" s="9"/>
      <c r="C37" s="7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>
      <c r="A38" s="8"/>
      <c r="B38" s="9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>
      <c r="A40" s="8"/>
      <c r="B40" s="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</sheetData>
  <sheetProtection password="CA3F" sheet="1" objects="1" scenarios="1"/>
  <mergeCells count="2">
    <mergeCell ref="C19:J20"/>
    <mergeCell ref="C22:J23"/>
  </mergeCell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70" zoomScaleNormal="70" zoomScalePageLayoutView="0" colorId="22" workbookViewId="0" topLeftCell="B33">
      <selection activeCell="D33" sqref="D33:G51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56" t="str">
        <f>'Cover page'!$N$1</f>
        <v>Apr.2014</v>
      </c>
    </row>
    <row r="2" spans="1:11" ht="18">
      <c r="A2" s="34"/>
      <c r="B2" s="111" t="s">
        <v>45</v>
      </c>
      <c r="C2" s="44" t="s">
        <v>551</v>
      </c>
      <c r="D2" s="237"/>
      <c r="K2" s="212"/>
    </row>
    <row r="3" spans="1:11" ht="18">
      <c r="A3" s="34"/>
      <c r="B3" s="111"/>
      <c r="C3" s="44" t="s">
        <v>84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68" t="s">
        <v>2</v>
      </c>
      <c r="F6" s="468"/>
      <c r="G6" s="27"/>
      <c r="H6" s="257"/>
      <c r="I6" s="267"/>
    </row>
    <row r="7" spans="1:9" ht="15.75">
      <c r="A7" s="114"/>
      <c r="B7" s="57"/>
      <c r="C7" s="227" t="s">
        <v>625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462</v>
      </c>
      <c r="B10" s="57"/>
      <c r="C10" s="115" t="s">
        <v>112</v>
      </c>
      <c r="D10" s="335">
        <v>354</v>
      </c>
      <c r="E10" s="335">
        <v>1038</v>
      </c>
      <c r="F10" s="335">
        <v>2168</v>
      </c>
      <c r="G10" s="336">
        <v>1712</v>
      </c>
      <c r="H10" s="141"/>
      <c r="I10" s="267"/>
    </row>
    <row r="11" spans="1:9" ht="6" customHeight="1" thickTop="1">
      <c r="A11" s="307"/>
      <c r="B11" s="57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463</v>
      </c>
      <c r="B12" s="116"/>
      <c r="C12" s="454" t="s">
        <v>141</v>
      </c>
      <c r="D12" s="453">
        <f>IF(AND(D13="M",D14="M",D15="M",D22="M",D27="M"),"M",D13+D14+D15+D22+D27)</f>
        <v>131</v>
      </c>
      <c r="E12" s="453">
        <f>IF(AND(E13="M",E14="M",E15="M",E22="M",E27="M"),"M",E13+E14+E15+E22+E27)</f>
        <v>41</v>
      </c>
      <c r="F12" s="453">
        <f>IF(AND(F13="M",F14="M",F15="M",F22="M",F27="M"),"M",F13+F14+F15+F22+F27)</f>
        <v>-441</v>
      </c>
      <c r="G12" s="453">
        <f>IF(AND(G13="M",G14="M",G15="M",G22="M",G27="M"),"M",G13+G14+G15+G22+G27)</f>
        <v>291</v>
      </c>
      <c r="H12" s="379"/>
      <c r="I12" s="288"/>
    </row>
    <row r="13" spans="1:9" s="223" customFormat="1" ht="16.5" customHeight="1">
      <c r="A13" s="307" t="s">
        <v>464</v>
      </c>
      <c r="B13" s="117"/>
      <c r="C13" s="380" t="s">
        <v>86</v>
      </c>
      <c r="D13" s="381">
        <v>564</v>
      </c>
      <c r="E13" s="381">
        <v>288</v>
      </c>
      <c r="F13" s="381">
        <v>133</v>
      </c>
      <c r="G13" s="381">
        <v>709</v>
      </c>
      <c r="H13" s="379"/>
      <c r="I13" s="288"/>
    </row>
    <row r="14" spans="1:9" s="223" customFormat="1" ht="16.5" customHeight="1">
      <c r="A14" s="307" t="s">
        <v>465</v>
      </c>
      <c r="B14" s="117"/>
      <c r="C14" s="380" t="s">
        <v>96</v>
      </c>
      <c r="D14" s="381">
        <v>-6</v>
      </c>
      <c r="E14" s="381">
        <v>-442</v>
      </c>
      <c r="F14" s="381">
        <v>-643</v>
      </c>
      <c r="G14" s="381">
        <v>-51</v>
      </c>
      <c r="H14" s="379"/>
      <c r="I14" s="288"/>
    </row>
    <row r="15" spans="1:9" s="223" customFormat="1" ht="16.5" customHeight="1">
      <c r="A15" s="307" t="s">
        <v>466</v>
      </c>
      <c r="B15" s="117"/>
      <c r="C15" s="380" t="s">
        <v>46</v>
      </c>
      <c r="D15" s="381">
        <v>930</v>
      </c>
      <c r="E15" s="381">
        <v>47</v>
      </c>
      <c r="F15" s="381">
        <v>169</v>
      </c>
      <c r="G15" s="381">
        <v>-551</v>
      </c>
      <c r="H15" s="379"/>
      <c r="I15" s="288"/>
    </row>
    <row r="16" spans="1:9" s="223" customFormat="1" ht="16.5" customHeight="1">
      <c r="A16" s="307" t="s">
        <v>467</v>
      </c>
      <c r="B16" s="117"/>
      <c r="C16" s="382" t="s">
        <v>78</v>
      </c>
      <c r="D16" s="383">
        <v>1196</v>
      </c>
      <c r="E16" s="384">
        <v>370</v>
      </c>
      <c r="F16" s="384">
        <v>301</v>
      </c>
      <c r="G16" s="385">
        <v>455</v>
      </c>
      <c r="H16" s="379"/>
      <c r="I16" s="288"/>
    </row>
    <row r="17" spans="1:9" s="223" customFormat="1" ht="16.5" customHeight="1">
      <c r="A17" s="307" t="s">
        <v>468</v>
      </c>
      <c r="B17" s="117"/>
      <c r="C17" s="382" t="s">
        <v>79</v>
      </c>
      <c r="D17" s="386">
        <v>-266</v>
      </c>
      <c r="E17" s="387">
        <v>-323</v>
      </c>
      <c r="F17" s="387">
        <v>-132</v>
      </c>
      <c r="G17" s="388">
        <v>-1006</v>
      </c>
      <c r="H17" s="379"/>
      <c r="I17" s="288"/>
    </row>
    <row r="18" spans="1:9" s="223" customFormat="1" ht="16.5" customHeight="1">
      <c r="A18" s="307" t="s">
        <v>469</v>
      </c>
      <c r="B18" s="117"/>
      <c r="C18" s="389" t="s">
        <v>133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8"/>
    </row>
    <row r="19" spans="1:9" s="223" customFormat="1" ht="16.5" customHeight="1">
      <c r="A19" s="307" t="s">
        <v>470</v>
      </c>
      <c r="B19" s="117"/>
      <c r="C19" s="389" t="s">
        <v>127</v>
      </c>
      <c r="D19" s="381">
        <v>930</v>
      </c>
      <c r="E19" s="381">
        <v>47</v>
      </c>
      <c r="F19" s="381">
        <v>169</v>
      </c>
      <c r="G19" s="381">
        <v>-551</v>
      </c>
      <c r="H19" s="379"/>
      <c r="I19" s="288"/>
    </row>
    <row r="20" spans="1:9" s="223" customFormat="1" ht="16.5" customHeight="1">
      <c r="A20" s="307" t="s">
        <v>471</v>
      </c>
      <c r="B20" s="117"/>
      <c r="C20" s="390" t="s">
        <v>123</v>
      </c>
      <c r="D20" s="391">
        <v>1196</v>
      </c>
      <c r="E20" s="392">
        <v>370</v>
      </c>
      <c r="F20" s="392">
        <v>301</v>
      </c>
      <c r="G20" s="393">
        <v>455</v>
      </c>
      <c r="H20" s="379"/>
      <c r="I20" s="288"/>
    </row>
    <row r="21" spans="1:9" s="223" customFormat="1" ht="16.5" customHeight="1">
      <c r="A21" s="307" t="s">
        <v>472</v>
      </c>
      <c r="B21" s="117"/>
      <c r="C21" s="390" t="s">
        <v>124</v>
      </c>
      <c r="D21" s="394">
        <v>-266</v>
      </c>
      <c r="E21" s="395">
        <v>-323</v>
      </c>
      <c r="F21" s="395">
        <v>-132</v>
      </c>
      <c r="G21" s="396">
        <v>-1006</v>
      </c>
      <c r="H21" s="379"/>
      <c r="I21" s="288"/>
    </row>
    <row r="22" spans="1:9" s="223" customFormat="1" ht="16.5" customHeight="1">
      <c r="A22" s="307" t="s">
        <v>473</v>
      </c>
      <c r="B22" s="117"/>
      <c r="C22" s="380" t="s">
        <v>47</v>
      </c>
      <c r="D22" s="381">
        <v>-1464</v>
      </c>
      <c r="E22" s="381">
        <v>45</v>
      </c>
      <c r="F22" s="381">
        <v>21</v>
      </c>
      <c r="G22" s="381">
        <v>164</v>
      </c>
      <c r="H22" s="379"/>
      <c r="I22" s="288"/>
    </row>
    <row r="23" spans="1:9" s="223" customFormat="1" ht="16.5" customHeight="1">
      <c r="A23" s="307" t="s">
        <v>474</v>
      </c>
      <c r="B23" s="117"/>
      <c r="C23" s="389" t="s">
        <v>142</v>
      </c>
      <c r="D23" s="381">
        <v>5</v>
      </c>
      <c r="E23" s="381">
        <v>-106</v>
      </c>
      <c r="F23" s="381">
        <v>-45</v>
      </c>
      <c r="G23" s="381">
        <v>171</v>
      </c>
      <c r="H23" s="379"/>
      <c r="I23" s="288"/>
    </row>
    <row r="24" spans="1:9" s="223" customFormat="1" ht="16.5" customHeight="1">
      <c r="A24" s="307" t="s">
        <v>475</v>
      </c>
      <c r="B24" s="117"/>
      <c r="C24" s="389" t="s">
        <v>134</v>
      </c>
      <c r="D24" s="381">
        <v>-1469</v>
      </c>
      <c r="E24" s="381">
        <v>151</v>
      </c>
      <c r="F24" s="381">
        <v>66</v>
      </c>
      <c r="G24" s="381">
        <v>-7</v>
      </c>
      <c r="H24" s="379"/>
      <c r="I24" s="288"/>
    </row>
    <row r="25" spans="1:9" s="223" customFormat="1" ht="16.5" customHeight="1">
      <c r="A25" s="307" t="s">
        <v>476</v>
      </c>
      <c r="B25" s="117"/>
      <c r="C25" s="390" t="s">
        <v>128</v>
      </c>
      <c r="D25" s="397">
        <v>480</v>
      </c>
      <c r="E25" s="398">
        <v>151</v>
      </c>
      <c r="F25" s="398">
        <v>66</v>
      </c>
      <c r="G25" s="399">
        <v>0</v>
      </c>
      <c r="H25" s="379"/>
      <c r="I25" s="288"/>
    </row>
    <row r="26" spans="1:9" s="223" customFormat="1" ht="16.5" customHeight="1">
      <c r="A26" s="307" t="s">
        <v>477</v>
      </c>
      <c r="B26" s="117"/>
      <c r="C26" s="390" t="s">
        <v>129</v>
      </c>
      <c r="D26" s="397">
        <v>-1949</v>
      </c>
      <c r="E26" s="398">
        <v>0</v>
      </c>
      <c r="F26" s="398">
        <v>0</v>
      </c>
      <c r="G26" s="399">
        <v>-7</v>
      </c>
      <c r="H26" s="379"/>
      <c r="I26" s="288"/>
    </row>
    <row r="27" spans="1:9" s="223" customFormat="1" ht="16.5" customHeight="1">
      <c r="A27" s="307" t="s">
        <v>478</v>
      </c>
      <c r="B27" s="117"/>
      <c r="C27" s="380" t="s">
        <v>87</v>
      </c>
      <c r="D27" s="381">
        <v>107</v>
      </c>
      <c r="E27" s="381">
        <v>103</v>
      </c>
      <c r="F27" s="381">
        <v>-121</v>
      </c>
      <c r="G27" s="381">
        <v>20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479</v>
      </c>
      <c r="B29" s="117"/>
      <c r="C29" s="127" t="s">
        <v>233</v>
      </c>
      <c r="D29" s="378">
        <f>IF(AND(D30="M",D31="M",D33="M",D34="M",D36="M",D38="M",D39="M",D40="M"),"M",SUM(D30:D31)+SUM(D33:D34)+D36+SUM(D38:D40))</f>
        <v>-321</v>
      </c>
      <c r="E29" s="378">
        <f>IF(AND(E30="M",E31="M",E33="M",E34="M",E36="M",E38="M",E39="M",E40="M"),"M",SUM(E30:E31)+SUM(E33:E34)+E36+SUM(E38:E40))</f>
        <v>-568</v>
      </c>
      <c r="F29" s="378">
        <f>IF(AND(F30="M",F31="M",F33="M",F34="M",F36="M",F38="M",F39="M",F40="M"),"M",SUM(F30:F31)+SUM(F33:F34)+F36+SUM(F38:F40))</f>
        <v>-366</v>
      </c>
      <c r="G29" s="378">
        <f>IF(AND(G30="M",G31="M",G33="M",G34="M",G36="M",G38="M",G39="M",G40="M"),"M",SUM(G30:G31)+SUM(G33:G34)+G36+SUM(G38:G40))</f>
        <v>150</v>
      </c>
      <c r="H29" s="379"/>
      <c r="I29" s="288"/>
    </row>
    <row r="30" spans="1:9" s="223" customFormat="1" ht="16.5" customHeight="1">
      <c r="A30" s="307" t="s">
        <v>480</v>
      </c>
      <c r="B30" s="117"/>
      <c r="C30" s="380" t="s">
        <v>90</v>
      </c>
      <c r="D30" s="381">
        <v>0</v>
      </c>
      <c r="E30" s="381">
        <v>0</v>
      </c>
      <c r="F30" s="381">
        <v>-11</v>
      </c>
      <c r="G30" s="381">
        <v>0</v>
      </c>
      <c r="H30" s="379"/>
      <c r="I30" s="288"/>
    </row>
    <row r="31" spans="1:9" s="223" customFormat="1" ht="16.5" customHeight="1">
      <c r="A31" s="307" t="s">
        <v>481</v>
      </c>
      <c r="B31" s="117"/>
      <c r="C31" s="380" t="s">
        <v>100</v>
      </c>
      <c r="D31" s="381">
        <v>-323</v>
      </c>
      <c r="E31" s="381">
        <v>-645</v>
      </c>
      <c r="F31" s="381">
        <v>-346</v>
      </c>
      <c r="G31" s="381">
        <v>144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482</v>
      </c>
      <c r="B33" s="117"/>
      <c r="C33" s="380" t="s">
        <v>98</v>
      </c>
      <c r="D33" s="381" t="s">
        <v>590</v>
      </c>
      <c r="E33" s="381" t="s">
        <v>590</v>
      </c>
      <c r="F33" s="381" t="s">
        <v>590</v>
      </c>
      <c r="G33" s="381" t="s">
        <v>590</v>
      </c>
      <c r="H33" s="379"/>
      <c r="I33" s="288"/>
    </row>
    <row r="34" spans="1:9" s="223" customFormat="1" ht="16.5" customHeight="1">
      <c r="A34" s="307" t="s">
        <v>483</v>
      </c>
      <c r="B34" s="117"/>
      <c r="C34" s="380" t="s">
        <v>97</v>
      </c>
      <c r="D34" s="381" t="s">
        <v>590</v>
      </c>
      <c r="E34" s="381" t="s">
        <v>590</v>
      </c>
      <c r="F34" s="381" t="s">
        <v>590</v>
      </c>
      <c r="G34" s="381" t="s">
        <v>590</v>
      </c>
      <c r="H34" s="379"/>
      <c r="I34" s="288"/>
    </row>
    <row r="35" spans="1:9" s="223" customFormat="1" ht="16.5" customHeight="1">
      <c r="A35" s="307" t="s">
        <v>484</v>
      </c>
      <c r="B35" s="117"/>
      <c r="C35" s="389" t="s">
        <v>122</v>
      </c>
      <c r="D35" s="381" t="s">
        <v>590</v>
      </c>
      <c r="E35" s="381" t="s">
        <v>590</v>
      </c>
      <c r="F35" s="381" t="s">
        <v>590</v>
      </c>
      <c r="G35" s="381" t="s">
        <v>590</v>
      </c>
      <c r="H35" s="379"/>
      <c r="I35" s="288"/>
    </row>
    <row r="36" spans="1:9" s="223" customFormat="1" ht="16.5" customHeight="1">
      <c r="A36" s="307" t="s">
        <v>485</v>
      </c>
      <c r="B36" s="117"/>
      <c r="C36" s="406" t="s">
        <v>99</v>
      </c>
      <c r="D36" s="381" t="s">
        <v>590</v>
      </c>
      <c r="E36" s="381" t="s">
        <v>590</v>
      </c>
      <c r="F36" s="381" t="s">
        <v>590</v>
      </c>
      <c r="G36" s="381" t="s">
        <v>590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486</v>
      </c>
      <c r="B38" s="117"/>
      <c r="C38" s="380" t="s">
        <v>143</v>
      </c>
      <c r="D38" s="381">
        <v>2</v>
      </c>
      <c r="E38" s="381">
        <v>77</v>
      </c>
      <c r="F38" s="381">
        <v>-9</v>
      </c>
      <c r="G38" s="381">
        <v>6</v>
      </c>
      <c r="H38" s="379"/>
      <c r="I38" s="288"/>
    </row>
    <row r="39" spans="1:9" s="223" customFormat="1" ht="16.5" customHeight="1">
      <c r="A39" s="307" t="s">
        <v>487</v>
      </c>
      <c r="B39" s="117"/>
      <c r="C39" s="380" t="s">
        <v>144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488</v>
      </c>
      <c r="B40" s="117"/>
      <c r="C40" s="380" t="s">
        <v>145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489</v>
      </c>
      <c r="B42" s="117"/>
      <c r="C42" s="127" t="s">
        <v>91</v>
      </c>
      <c r="D42" s="381">
        <v>213</v>
      </c>
      <c r="E42" s="381">
        <v>130</v>
      </c>
      <c r="F42" s="381">
        <v>154</v>
      </c>
      <c r="G42" s="381">
        <v>-137</v>
      </c>
      <c r="H42" s="379"/>
      <c r="I42" s="288"/>
    </row>
    <row r="43" spans="1:9" s="223" customFormat="1" ht="16.5" customHeight="1">
      <c r="A43" s="307" t="s">
        <v>490</v>
      </c>
      <c r="B43" s="117"/>
      <c r="C43" s="380" t="s">
        <v>109</v>
      </c>
      <c r="D43" s="381">
        <v>222</v>
      </c>
      <c r="E43" s="381">
        <v>130</v>
      </c>
      <c r="F43" s="381">
        <v>154</v>
      </c>
      <c r="G43" s="381">
        <v>-137</v>
      </c>
      <c r="H43" s="379"/>
      <c r="I43" s="288"/>
    </row>
    <row r="44" spans="1:9" s="223" customFormat="1" ht="16.5" customHeight="1">
      <c r="A44" s="307" t="s">
        <v>491</v>
      </c>
      <c r="B44" s="117"/>
      <c r="C44" s="380" t="s">
        <v>89</v>
      </c>
      <c r="D44" s="381">
        <v>-9</v>
      </c>
      <c r="E44" s="381">
        <v>0</v>
      </c>
      <c r="F44" s="381">
        <v>0</v>
      </c>
      <c r="G44" s="381">
        <v>0</v>
      </c>
      <c r="H44" s="379"/>
      <c r="I44" s="288"/>
    </row>
    <row r="45" spans="1:9" ht="12.7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20.25" customHeight="1" thickBot="1" thickTop="1">
      <c r="A46" s="309" t="s">
        <v>492</v>
      </c>
      <c r="B46" s="117"/>
      <c r="C46" s="115" t="s">
        <v>161</v>
      </c>
      <c r="D46" s="338">
        <v>377</v>
      </c>
      <c r="E46" s="338">
        <v>641</v>
      </c>
      <c r="F46" s="338">
        <v>1515</v>
      </c>
      <c r="G46" s="339">
        <v>2016</v>
      </c>
      <c r="H46" s="143"/>
      <c r="I46" s="288"/>
    </row>
    <row r="47" spans="1:9" s="228" customFormat="1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s="228" customFormat="1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s="228" customFormat="1" ht="18.75" thickBot="1" thickTop="1">
      <c r="A49" s="309" t="s">
        <v>493</v>
      </c>
      <c r="B49" s="57"/>
      <c r="C49" s="115" t="s">
        <v>162</v>
      </c>
      <c r="D49" s="335">
        <v>11475</v>
      </c>
      <c r="E49" s="335">
        <v>11961</v>
      </c>
      <c r="F49" s="335">
        <v>13530</v>
      </c>
      <c r="G49" s="336">
        <v>15624</v>
      </c>
      <c r="H49" s="141"/>
      <c r="I49" s="267"/>
    </row>
    <row r="50" spans="1:9" s="228" customFormat="1" ht="15.75" thickTop="1">
      <c r="A50" s="307" t="s">
        <v>494</v>
      </c>
      <c r="B50" s="57"/>
      <c r="C50" s="380" t="s">
        <v>163</v>
      </c>
      <c r="D50" s="381">
        <v>11669</v>
      </c>
      <c r="E50" s="381">
        <v>12310</v>
      </c>
      <c r="F50" s="381">
        <v>13825</v>
      </c>
      <c r="G50" s="381">
        <v>15841</v>
      </c>
      <c r="H50" s="379"/>
      <c r="I50" s="267"/>
    </row>
    <row r="51" spans="1:9" s="228" customFormat="1" ht="15">
      <c r="A51" s="307" t="s">
        <v>495</v>
      </c>
      <c r="B51" s="57"/>
      <c r="C51" s="447" t="s">
        <v>164</v>
      </c>
      <c r="D51" s="448">
        <v>194</v>
      </c>
      <c r="E51" s="448">
        <v>349</v>
      </c>
      <c r="F51" s="448">
        <v>295</v>
      </c>
      <c r="G51" s="448">
        <v>217</v>
      </c>
      <c r="H51" s="449"/>
      <c r="I51" s="267"/>
    </row>
    <row r="52" spans="1:9" s="228" customFormat="1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s="228" customFormat="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s="228" customFormat="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s="228" customFormat="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s="228" customFormat="1" ht="15.75">
      <c r="A56" s="114"/>
      <c r="B56" s="57"/>
      <c r="C56" s="24" t="s">
        <v>146</v>
      </c>
      <c r="D56" s="212"/>
      <c r="E56" s="225"/>
      <c r="F56" s="225"/>
      <c r="G56" s="212" t="s">
        <v>92</v>
      </c>
      <c r="H56" s="225"/>
      <c r="I56" s="267"/>
      <c r="K56" s="212"/>
    </row>
    <row r="57" spans="1:11" s="228" customFormat="1" ht="15.75">
      <c r="A57" s="114"/>
      <c r="B57" s="57"/>
      <c r="C57" s="47" t="s">
        <v>160</v>
      </c>
      <c r="D57" s="212"/>
      <c r="E57" s="225"/>
      <c r="F57" s="225"/>
      <c r="G57" s="212" t="s">
        <v>148</v>
      </c>
      <c r="H57" s="225"/>
      <c r="I57" s="267"/>
      <c r="K57" s="212"/>
    </row>
    <row r="58" spans="1:11" s="228" customFormat="1" ht="15.75">
      <c r="A58" s="114"/>
      <c r="B58" s="57"/>
      <c r="C58" s="47" t="s">
        <v>140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171</v>
      </c>
      <c r="C62" s="193"/>
      <c r="D62" s="469" t="str">
        <f>IF(COUNTA(D10:G10,D12:G27,D29:G31,D33:G36,D38:G40,D42:G44,D46:G46,D49:G51)/136*100=100,"OK - Table 3D is fully completed","WARNING - Table 3D is not fully completed, please fill in figure, L, M or 0")</f>
        <v>OK - Table 3D is fully completed</v>
      </c>
      <c r="E62" s="469"/>
      <c r="F62" s="469"/>
      <c r="G62" s="469"/>
      <c r="H62" s="272"/>
      <c r="I62" s="221"/>
      <c r="J62" s="235"/>
    </row>
    <row r="63" spans="1:10" s="228" customFormat="1" ht="15">
      <c r="A63" s="236"/>
      <c r="B63" s="183" t="s">
        <v>172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574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575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212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213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214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215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216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547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217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191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179</v>
      </c>
      <c r="C74" s="203"/>
      <c r="D74" s="371"/>
      <c r="E74" s="371"/>
      <c r="F74" s="371"/>
      <c r="G74" s="371"/>
      <c r="H74" s="247"/>
      <c r="I74" s="222"/>
    </row>
    <row r="75" spans="1:9" s="228" customFormat="1" ht="15.75">
      <c r="A75" s="236"/>
      <c r="B75" s="202"/>
      <c r="C75" s="195" t="s">
        <v>218</v>
      </c>
      <c r="D75" s="371">
        <f>IF('Table 1'!E13="M",0,'Table 1'!E13)+IF(D10="M",0,D10)</f>
        <v>0</v>
      </c>
      <c r="E75" s="371">
        <f>IF('Table 1'!F13="M",0,'Table 1'!F13)+IF(E10="M",0,E10)</f>
        <v>0</v>
      </c>
      <c r="F75" s="371">
        <f>IF('Table 1'!G13="M",0,'Table 1'!G13)+IF(F10="M",0,F10)</f>
        <v>0</v>
      </c>
      <c r="G75" s="371">
        <f>IF('Table 1'!H13="M",0,'Table 1'!H13)+IF(G10="M",0,G10)</f>
        <v>0</v>
      </c>
      <c r="H75" s="247"/>
      <c r="I75" s="222"/>
    </row>
    <row r="76" spans="2:9" ht="15.75">
      <c r="B76" s="204"/>
      <c r="C76" s="199" t="s">
        <v>572</v>
      </c>
      <c r="D76" s="462"/>
      <c r="E76" s="372">
        <f>IF(ISTEXT(E46),0,E46)-(IF(ISTEXT(E50),0,E50)-IF(ISTEXT(D50),0,D50))</f>
        <v>0</v>
      </c>
      <c r="F76" s="372">
        <f>IF(ISTEXT(F46),0,F46)-(IF(ISTEXT(F50),0,F50)-IF(ISTEXT(E50),0,E50))</f>
        <v>0</v>
      </c>
      <c r="G76" s="372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70" zoomScaleNormal="70" zoomScalePageLayoutView="0" colorId="22" workbookViewId="0" topLeftCell="B33">
      <selection activeCell="D30" sqref="D30:G51"/>
    </sheetView>
  </sheetViews>
  <sheetFormatPr defaultColWidth="9.77734375" defaultRowHeight="15"/>
  <cols>
    <col min="1" max="1" width="7.21484375" style="236" hidden="1" customWidth="1"/>
    <col min="2" max="2" width="3.77734375" style="147" customWidth="1"/>
    <col min="3" max="3" width="55.5546875" style="231" customWidth="1"/>
    <col min="4" max="7" width="13.3359375" style="147" customWidth="1"/>
    <col min="8" max="8" width="86.6640625" style="147" customWidth="1"/>
    <col min="9" max="9" width="5.3359375" style="147" customWidth="1"/>
    <col min="10" max="10" width="0.9921875" style="147" customWidth="1"/>
    <col min="11" max="11" width="0.55078125" style="147" customWidth="1"/>
    <col min="12" max="12" width="9.77734375" style="147" customWidth="1"/>
    <col min="13" max="13" width="40.77734375" style="147" customWidth="1"/>
    <col min="14" max="16384" width="9.77734375" style="147" customWidth="1"/>
  </cols>
  <sheetData>
    <row r="1" spans="1:12" ht="9.75" customHeight="1">
      <c r="A1" s="35"/>
      <c r="B1" s="35"/>
      <c r="C1" s="110"/>
      <c r="D1" s="247"/>
      <c r="E1" s="232"/>
      <c r="F1" s="232"/>
      <c r="G1" s="232"/>
      <c r="H1" s="232"/>
      <c r="I1" s="232"/>
      <c r="K1" s="212"/>
      <c r="L1" s="456" t="str">
        <f>'Cover page'!$N$1</f>
        <v>Apr.2014</v>
      </c>
    </row>
    <row r="2" spans="1:11" ht="18">
      <c r="A2" s="34"/>
      <c r="B2" s="111" t="s">
        <v>45</v>
      </c>
      <c r="C2" s="44" t="s">
        <v>82</v>
      </c>
      <c r="D2" s="237"/>
      <c r="K2" s="212"/>
    </row>
    <row r="3" spans="1:11" ht="18">
      <c r="A3" s="34"/>
      <c r="B3" s="111"/>
      <c r="C3" s="44" t="s">
        <v>83</v>
      </c>
      <c r="D3" s="237"/>
      <c r="K3" s="212"/>
    </row>
    <row r="4" spans="1:11" ht="16.5" thickBot="1">
      <c r="A4" s="34"/>
      <c r="B4" s="111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68" t="s">
        <v>2</v>
      </c>
      <c r="F6" s="468"/>
      <c r="G6" s="27"/>
      <c r="H6" s="257"/>
      <c r="I6" s="267"/>
    </row>
    <row r="7" spans="1:9" ht="15.75">
      <c r="A7" s="114"/>
      <c r="B7" s="57"/>
      <c r="C7" s="227" t="s">
        <v>625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496</v>
      </c>
      <c r="B10" s="57"/>
      <c r="C10" s="115" t="s">
        <v>113</v>
      </c>
      <c r="D10" s="335">
        <v>-5421</v>
      </c>
      <c r="E10" s="335">
        <v>-5446</v>
      </c>
      <c r="F10" s="335">
        <v>-5232</v>
      </c>
      <c r="G10" s="336">
        <v>-4128</v>
      </c>
      <c r="H10" s="141"/>
      <c r="I10" s="267"/>
    </row>
    <row r="11" spans="1:9" ht="6" customHeight="1" thickTop="1">
      <c r="A11" s="307"/>
      <c r="B11" s="57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497</v>
      </c>
      <c r="B12" s="116"/>
      <c r="C12" s="454" t="s">
        <v>141</v>
      </c>
      <c r="D12" s="453">
        <f>IF(AND(D13="M",D14="M",D15="M",D22="M",D27="M"),"M",D13+D14+D15+D22+D27)</f>
        <v>3403</v>
      </c>
      <c r="E12" s="453">
        <f>IF(AND(E13="M",E14="M",E15="M",E22="M",E27="M"),"M",E13+E14+E15+E22+E27)</f>
        <v>4796</v>
      </c>
      <c r="F12" s="453">
        <f>IF(AND(F13="M",F14="M",F15="M",F22="M",F27="M"),"M",F13+F14+F15+F22+F27)</f>
        <v>4066</v>
      </c>
      <c r="G12" s="453">
        <f>IF(AND(G13="M",G14="M",G15="M",G22="M",G27="M"),"M",G13+G14+G15+G22+G27)</f>
        <v>6370</v>
      </c>
      <c r="H12" s="450"/>
      <c r="I12" s="288"/>
    </row>
    <row r="13" spans="1:9" s="223" customFormat="1" ht="16.5" customHeight="1">
      <c r="A13" s="307" t="s">
        <v>498</v>
      </c>
      <c r="B13" s="117"/>
      <c r="C13" s="380" t="s">
        <v>86</v>
      </c>
      <c r="D13" s="381">
        <v>436</v>
      </c>
      <c r="E13" s="381">
        <v>927</v>
      </c>
      <c r="F13" s="381">
        <v>1230</v>
      </c>
      <c r="G13" s="381">
        <v>-63</v>
      </c>
      <c r="H13" s="379"/>
      <c r="I13" s="288"/>
    </row>
    <row r="14" spans="1:9" s="223" customFormat="1" ht="16.5" customHeight="1">
      <c r="A14" s="307" t="s">
        <v>499</v>
      </c>
      <c r="B14" s="117"/>
      <c r="C14" s="380" t="s">
        <v>96</v>
      </c>
      <c r="D14" s="381">
        <v>-5996</v>
      </c>
      <c r="E14" s="381">
        <v>5901</v>
      </c>
      <c r="F14" s="381">
        <v>-2198</v>
      </c>
      <c r="G14" s="381">
        <v>4052</v>
      </c>
      <c r="H14" s="379"/>
      <c r="I14" s="288"/>
    </row>
    <row r="15" spans="1:9" s="223" customFormat="1" ht="16.5" customHeight="1">
      <c r="A15" s="307" t="s">
        <v>500</v>
      </c>
      <c r="B15" s="117"/>
      <c r="C15" s="380" t="s">
        <v>46</v>
      </c>
      <c r="D15" s="381">
        <v>-51</v>
      </c>
      <c r="E15" s="381">
        <v>-1630</v>
      </c>
      <c r="F15" s="381">
        <v>-483</v>
      </c>
      <c r="G15" s="381">
        <v>-1199</v>
      </c>
      <c r="H15" s="379"/>
      <c r="I15" s="288"/>
    </row>
    <row r="16" spans="1:9" s="223" customFormat="1" ht="16.5" customHeight="1">
      <c r="A16" s="307" t="s">
        <v>501</v>
      </c>
      <c r="B16" s="117"/>
      <c r="C16" s="382" t="s">
        <v>78</v>
      </c>
      <c r="D16" s="383">
        <v>1642</v>
      </c>
      <c r="E16" s="384">
        <v>1075</v>
      </c>
      <c r="F16" s="384">
        <v>1498</v>
      </c>
      <c r="G16" s="385">
        <v>1109</v>
      </c>
      <c r="H16" s="379"/>
      <c r="I16" s="288"/>
    </row>
    <row r="17" spans="1:9" s="223" customFormat="1" ht="16.5" customHeight="1">
      <c r="A17" s="307" t="s">
        <v>502</v>
      </c>
      <c r="B17" s="117"/>
      <c r="C17" s="382" t="s">
        <v>79</v>
      </c>
      <c r="D17" s="386">
        <v>-1693</v>
      </c>
      <c r="E17" s="387">
        <v>-2705</v>
      </c>
      <c r="F17" s="387">
        <v>-1981</v>
      </c>
      <c r="G17" s="388">
        <v>-2308</v>
      </c>
      <c r="H17" s="379"/>
      <c r="I17" s="288"/>
    </row>
    <row r="18" spans="1:9" s="223" customFormat="1" ht="16.5" customHeight="1">
      <c r="A18" s="307" t="s">
        <v>503</v>
      </c>
      <c r="B18" s="117"/>
      <c r="C18" s="389" t="s">
        <v>133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8"/>
    </row>
    <row r="19" spans="1:9" s="223" customFormat="1" ht="16.5" customHeight="1">
      <c r="A19" s="307" t="s">
        <v>504</v>
      </c>
      <c r="B19" s="117"/>
      <c r="C19" s="389" t="s">
        <v>127</v>
      </c>
      <c r="D19" s="381">
        <v>-51</v>
      </c>
      <c r="E19" s="381">
        <v>-1630</v>
      </c>
      <c r="F19" s="381">
        <v>-483</v>
      </c>
      <c r="G19" s="381">
        <v>-1199</v>
      </c>
      <c r="H19" s="379"/>
      <c r="I19" s="288"/>
    </row>
    <row r="20" spans="1:9" s="223" customFormat="1" ht="16.5" customHeight="1">
      <c r="A20" s="307" t="s">
        <v>505</v>
      </c>
      <c r="B20" s="117"/>
      <c r="C20" s="390" t="s">
        <v>123</v>
      </c>
      <c r="D20" s="391">
        <v>1642</v>
      </c>
      <c r="E20" s="392">
        <v>1075</v>
      </c>
      <c r="F20" s="392">
        <v>1498</v>
      </c>
      <c r="G20" s="393">
        <v>1109</v>
      </c>
      <c r="H20" s="379"/>
      <c r="I20" s="288"/>
    </row>
    <row r="21" spans="1:9" s="223" customFormat="1" ht="16.5" customHeight="1">
      <c r="A21" s="307" t="s">
        <v>506</v>
      </c>
      <c r="B21" s="117"/>
      <c r="C21" s="390" t="s">
        <v>124</v>
      </c>
      <c r="D21" s="394">
        <v>-1693</v>
      </c>
      <c r="E21" s="395">
        <v>-2705</v>
      </c>
      <c r="F21" s="395">
        <v>-1981</v>
      </c>
      <c r="G21" s="396">
        <v>-2308</v>
      </c>
      <c r="H21" s="379"/>
      <c r="I21" s="288"/>
    </row>
    <row r="22" spans="1:9" s="223" customFormat="1" ht="16.5" customHeight="1">
      <c r="A22" s="307" t="s">
        <v>507</v>
      </c>
      <c r="B22" s="117"/>
      <c r="C22" s="380" t="s">
        <v>47</v>
      </c>
      <c r="D22" s="381">
        <v>8258</v>
      </c>
      <c r="E22" s="381">
        <v>-258</v>
      </c>
      <c r="F22" s="381">
        <v>4918</v>
      </c>
      <c r="G22" s="381">
        <v>4669</v>
      </c>
      <c r="H22" s="379"/>
      <c r="I22" s="288"/>
    </row>
    <row r="23" spans="1:9" s="223" customFormat="1" ht="16.5" customHeight="1">
      <c r="A23" s="307" t="s">
        <v>508</v>
      </c>
      <c r="B23" s="117"/>
      <c r="C23" s="389" t="s">
        <v>142</v>
      </c>
      <c r="D23" s="381">
        <v>8258</v>
      </c>
      <c r="E23" s="381">
        <v>-258</v>
      </c>
      <c r="F23" s="381">
        <v>4918</v>
      </c>
      <c r="G23" s="381">
        <v>4669</v>
      </c>
      <c r="H23" s="379"/>
      <c r="I23" s="288"/>
    </row>
    <row r="24" spans="1:9" s="223" customFormat="1" ht="16.5" customHeight="1">
      <c r="A24" s="307" t="s">
        <v>509</v>
      </c>
      <c r="B24" s="117"/>
      <c r="C24" s="389" t="s">
        <v>134</v>
      </c>
      <c r="D24" s="381">
        <v>0</v>
      </c>
      <c r="E24" s="381">
        <v>0</v>
      </c>
      <c r="F24" s="381">
        <v>0</v>
      </c>
      <c r="G24" s="381">
        <v>0</v>
      </c>
      <c r="H24" s="379"/>
      <c r="I24" s="288"/>
    </row>
    <row r="25" spans="1:9" s="223" customFormat="1" ht="16.5" customHeight="1">
      <c r="A25" s="307" t="s">
        <v>510</v>
      </c>
      <c r="B25" s="117"/>
      <c r="C25" s="390" t="s">
        <v>128</v>
      </c>
      <c r="D25" s="397">
        <v>0</v>
      </c>
      <c r="E25" s="398">
        <v>0</v>
      </c>
      <c r="F25" s="398">
        <v>0</v>
      </c>
      <c r="G25" s="399">
        <v>0</v>
      </c>
      <c r="H25" s="379"/>
      <c r="I25" s="288"/>
    </row>
    <row r="26" spans="1:9" s="223" customFormat="1" ht="16.5" customHeight="1">
      <c r="A26" s="307" t="s">
        <v>511</v>
      </c>
      <c r="B26" s="117"/>
      <c r="C26" s="390" t="s">
        <v>129</v>
      </c>
      <c r="D26" s="397">
        <v>0</v>
      </c>
      <c r="E26" s="398">
        <v>0</v>
      </c>
      <c r="F26" s="398">
        <v>0</v>
      </c>
      <c r="G26" s="399">
        <v>0</v>
      </c>
      <c r="H26" s="379"/>
      <c r="I26" s="288"/>
    </row>
    <row r="27" spans="1:9" s="223" customFormat="1" ht="16.5" customHeight="1">
      <c r="A27" s="307" t="s">
        <v>512</v>
      </c>
      <c r="B27" s="117"/>
      <c r="C27" s="380" t="s">
        <v>87</v>
      </c>
      <c r="D27" s="381">
        <v>756</v>
      </c>
      <c r="E27" s="381">
        <v>-144</v>
      </c>
      <c r="F27" s="381">
        <v>599</v>
      </c>
      <c r="G27" s="381">
        <v>-1089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513</v>
      </c>
      <c r="B29" s="117"/>
      <c r="C29" s="127" t="s">
        <v>233</v>
      </c>
      <c r="D29" s="378">
        <f>IF(AND(D30="M",D31="M",D33="M",D34="M",D36="M",D38="M",D39="M",D40="M"),"M",SUM(D30:D31)+SUM(D33:D34)+D36+SUM(D38:D40))</f>
        <v>1595</v>
      </c>
      <c r="E29" s="378">
        <f>IF(AND(E30="M",E31="M",E33="M",E34="M",E36="M",E38="M",E39="M",E40="M"),"M",SUM(E30:E31)+SUM(E33:E34)+E36+SUM(E38:E40))</f>
        <v>440</v>
      </c>
      <c r="F29" s="378">
        <f>IF(AND(F30="M",F31="M",F33="M",F34="M",F36="M",F38="M",F39="M",F40="M"),"M",SUM(F30:F31)+SUM(F33:F34)+F36+SUM(F38:F40))</f>
        <v>1163</v>
      </c>
      <c r="G29" s="378">
        <f>IF(AND(G30="M",G31="M",G33="M",G34="M",G36="M",G38="M",G39="M",G40="M"),"M",SUM(G30:G31)+SUM(G33:G34)+G36+SUM(G38:G40))</f>
        <v>-2353</v>
      </c>
      <c r="H29" s="379"/>
      <c r="I29" s="288"/>
    </row>
    <row r="30" spans="1:9" s="223" customFormat="1" ht="16.5" customHeight="1">
      <c r="A30" s="307" t="s">
        <v>514</v>
      </c>
      <c r="B30" s="117"/>
      <c r="C30" s="380" t="s">
        <v>90</v>
      </c>
      <c r="D30" s="381">
        <v>1163</v>
      </c>
      <c r="E30" s="381">
        <v>139</v>
      </c>
      <c r="F30" s="381">
        <v>582</v>
      </c>
      <c r="G30" s="381">
        <v>-1131</v>
      </c>
      <c r="H30" s="379"/>
      <c r="I30" s="288"/>
    </row>
    <row r="31" spans="1:9" s="223" customFormat="1" ht="16.5" customHeight="1">
      <c r="A31" s="307" t="s">
        <v>515</v>
      </c>
      <c r="B31" s="117"/>
      <c r="C31" s="380" t="s">
        <v>100</v>
      </c>
      <c r="D31" s="381">
        <v>432</v>
      </c>
      <c r="E31" s="381">
        <v>301</v>
      </c>
      <c r="F31" s="381">
        <v>581</v>
      </c>
      <c r="G31" s="381">
        <v>-1222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516</v>
      </c>
      <c r="B33" s="117"/>
      <c r="C33" s="380" t="s">
        <v>98</v>
      </c>
      <c r="D33" s="381" t="s">
        <v>590</v>
      </c>
      <c r="E33" s="381" t="s">
        <v>590</v>
      </c>
      <c r="F33" s="381" t="s">
        <v>590</v>
      </c>
      <c r="G33" s="381" t="s">
        <v>590</v>
      </c>
      <c r="H33" s="379"/>
      <c r="I33" s="288"/>
    </row>
    <row r="34" spans="1:9" s="223" customFormat="1" ht="16.5" customHeight="1">
      <c r="A34" s="307" t="s">
        <v>517</v>
      </c>
      <c r="B34" s="117"/>
      <c r="C34" s="380" t="s">
        <v>97</v>
      </c>
      <c r="D34" s="381" t="s">
        <v>590</v>
      </c>
      <c r="E34" s="381" t="s">
        <v>590</v>
      </c>
      <c r="F34" s="381" t="s">
        <v>590</v>
      </c>
      <c r="G34" s="381" t="s">
        <v>590</v>
      </c>
      <c r="H34" s="379"/>
      <c r="I34" s="288"/>
    </row>
    <row r="35" spans="1:9" s="223" customFormat="1" ht="16.5" customHeight="1">
      <c r="A35" s="307" t="s">
        <v>518</v>
      </c>
      <c r="B35" s="117"/>
      <c r="C35" s="389" t="s">
        <v>122</v>
      </c>
      <c r="D35" s="381" t="s">
        <v>590</v>
      </c>
      <c r="E35" s="381" t="s">
        <v>590</v>
      </c>
      <c r="F35" s="381" t="s">
        <v>590</v>
      </c>
      <c r="G35" s="381" t="s">
        <v>590</v>
      </c>
      <c r="H35" s="379"/>
      <c r="I35" s="288"/>
    </row>
    <row r="36" spans="1:9" s="223" customFormat="1" ht="16.5" customHeight="1">
      <c r="A36" s="307" t="s">
        <v>519</v>
      </c>
      <c r="B36" s="117"/>
      <c r="C36" s="406" t="s">
        <v>99</v>
      </c>
      <c r="D36" s="381" t="s">
        <v>590</v>
      </c>
      <c r="E36" s="381" t="s">
        <v>590</v>
      </c>
      <c r="F36" s="381" t="s">
        <v>590</v>
      </c>
      <c r="G36" s="381" t="s">
        <v>590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520</v>
      </c>
      <c r="B38" s="117"/>
      <c r="C38" s="380" t="s">
        <v>143</v>
      </c>
      <c r="D38" s="381" t="s">
        <v>590</v>
      </c>
      <c r="E38" s="381" t="s">
        <v>590</v>
      </c>
      <c r="F38" s="381" t="s">
        <v>590</v>
      </c>
      <c r="G38" s="381" t="s">
        <v>590</v>
      </c>
      <c r="H38" s="379"/>
      <c r="I38" s="288"/>
    </row>
    <row r="39" spans="1:9" s="223" customFormat="1" ht="16.5" customHeight="1">
      <c r="A39" s="307" t="s">
        <v>521</v>
      </c>
      <c r="B39" s="117"/>
      <c r="C39" s="380" t="s">
        <v>144</v>
      </c>
      <c r="D39" s="381" t="s">
        <v>590</v>
      </c>
      <c r="E39" s="381" t="s">
        <v>590</v>
      </c>
      <c r="F39" s="381" t="s">
        <v>590</v>
      </c>
      <c r="G39" s="381" t="s">
        <v>590</v>
      </c>
      <c r="H39" s="379"/>
      <c r="I39" s="288"/>
    </row>
    <row r="40" spans="1:9" s="223" customFormat="1" ht="16.5" customHeight="1">
      <c r="A40" s="307" t="s">
        <v>522</v>
      </c>
      <c r="B40" s="117"/>
      <c r="C40" s="380" t="s">
        <v>145</v>
      </c>
      <c r="D40" s="381" t="s">
        <v>590</v>
      </c>
      <c r="E40" s="381" t="s">
        <v>590</v>
      </c>
      <c r="F40" s="381" t="s">
        <v>590</v>
      </c>
      <c r="G40" s="381" t="s">
        <v>590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523</v>
      </c>
      <c r="B42" s="117"/>
      <c r="C42" s="127" t="s">
        <v>91</v>
      </c>
      <c r="D42" s="381">
        <v>422</v>
      </c>
      <c r="E42" s="381">
        <v>210</v>
      </c>
      <c r="F42" s="381">
        <v>4</v>
      </c>
      <c r="G42" s="381">
        <v>110</v>
      </c>
      <c r="H42" s="379"/>
      <c r="I42" s="288"/>
    </row>
    <row r="43" spans="1:9" s="223" customFormat="1" ht="16.5" customHeight="1">
      <c r="A43" s="307" t="s">
        <v>524</v>
      </c>
      <c r="B43" s="117"/>
      <c r="C43" s="380" t="s">
        <v>109</v>
      </c>
      <c r="D43" s="381">
        <v>422</v>
      </c>
      <c r="E43" s="381">
        <v>210</v>
      </c>
      <c r="F43" s="381">
        <v>4</v>
      </c>
      <c r="G43" s="381">
        <v>110</v>
      </c>
      <c r="H43" s="379"/>
      <c r="I43" s="288"/>
    </row>
    <row r="44" spans="1:9" s="223" customFormat="1" ht="16.5" customHeight="1">
      <c r="A44" s="307" t="s">
        <v>525</v>
      </c>
      <c r="B44" s="117"/>
      <c r="C44" s="380" t="s">
        <v>89</v>
      </c>
      <c r="D44" s="381">
        <v>0</v>
      </c>
      <c r="E44" s="381">
        <v>0</v>
      </c>
      <c r="F44" s="381">
        <v>0</v>
      </c>
      <c r="G44" s="381">
        <v>0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19.5" customHeight="1" thickBot="1" thickTop="1">
      <c r="A46" s="309" t="s">
        <v>526</v>
      </c>
      <c r="B46" s="117"/>
      <c r="C46" s="115" t="s">
        <v>166</v>
      </c>
      <c r="D46" s="338">
        <v>-1</v>
      </c>
      <c r="E46" s="338">
        <v>0</v>
      </c>
      <c r="F46" s="338">
        <v>1</v>
      </c>
      <c r="G46" s="339">
        <v>-1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9" t="s">
        <v>527</v>
      </c>
      <c r="B49" s="57"/>
      <c r="C49" s="115" t="s">
        <v>167</v>
      </c>
      <c r="D49" s="335">
        <v>-2785</v>
      </c>
      <c r="E49" s="335">
        <v>-4223</v>
      </c>
      <c r="F49" s="335">
        <v>-3608</v>
      </c>
      <c r="G49" s="336">
        <v>-3936</v>
      </c>
      <c r="H49" s="141"/>
      <c r="I49" s="267"/>
    </row>
    <row r="50" spans="1:9" ht="15.75" thickTop="1">
      <c r="A50" s="307" t="s">
        <v>528</v>
      </c>
      <c r="B50" s="57"/>
      <c r="C50" s="380" t="s">
        <v>168</v>
      </c>
      <c r="D50" s="381">
        <v>1</v>
      </c>
      <c r="E50" s="381">
        <v>1</v>
      </c>
      <c r="F50" s="381">
        <v>2</v>
      </c>
      <c r="G50" s="381">
        <v>1</v>
      </c>
      <c r="H50" s="379"/>
      <c r="I50" s="267"/>
    </row>
    <row r="51" spans="1:9" ht="15">
      <c r="A51" s="307" t="s">
        <v>529</v>
      </c>
      <c r="B51" s="57"/>
      <c r="C51" s="447" t="s">
        <v>169</v>
      </c>
      <c r="D51" s="448">
        <v>2786</v>
      </c>
      <c r="E51" s="448">
        <v>4224</v>
      </c>
      <c r="F51" s="448">
        <v>3610</v>
      </c>
      <c r="G51" s="448">
        <v>3937</v>
      </c>
      <c r="H51" s="449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303"/>
      <c r="F54" s="303"/>
      <c r="G54" s="303"/>
      <c r="H54" s="303"/>
      <c r="I54" s="267"/>
      <c r="K54" s="212"/>
    </row>
    <row r="55" spans="1:11" ht="15.75">
      <c r="A55" s="114"/>
      <c r="B55" s="57"/>
      <c r="C55" s="170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146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165</v>
      </c>
      <c r="D57" s="212"/>
      <c r="E57" s="225"/>
      <c r="F57" s="225"/>
      <c r="G57" s="212" t="s">
        <v>148</v>
      </c>
      <c r="H57" s="225"/>
      <c r="I57" s="267"/>
      <c r="K57" s="212"/>
    </row>
    <row r="58" spans="1:11" ht="15.75">
      <c r="A58" s="114"/>
      <c r="B58" s="57"/>
      <c r="C58" s="47" t="s">
        <v>140</v>
      </c>
      <c r="D58" s="212"/>
      <c r="E58" s="225"/>
      <c r="F58" s="225"/>
      <c r="G58" s="228"/>
      <c r="H58" s="225"/>
      <c r="I58" s="267"/>
      <c r="K58" s="212"/>
    </row>
    <row r="59" spans="1:11" ht="9.75" customHeight="1" thickBot="1">
      <c r="A59" s="124"/>
      <c r="B59" s="125"/>
      <c r="C59" s="126"/>
      <c r="D59" s="304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5"/>
      <c r="E61" s="305"/>
      <c r="F61" s="305"/>
      <c r="G61" s="305"/>
      <c r="H61" s="305"/>
    </row>
    <row r="62" spans="1:10" s="228" customFormat="1" ht="30" customHeight="1">
      <c r="A62" s="236"/>
      <c r="B62" s="200" t="s">
        <v>171</v>
      </c>
      <c r="C62" s="193"/>
      <c r="D62" s="469" t="str">
        <f>IF(COUNTA(D10:G10,D12:G27,D29:G31,D33:G36,D38:G40,D42:G44,D46:G46,D49:G51)/136*100=100,"OK - Table 3E is fully completed","WARNING - Table 3E is not fully completed, please fill in figure, L, M or 0")</f>
        <v>OK - Table 3E is fully completed</v>
      </c>
      <c r="E62" s="469"/>
      <c r="F62" s="469"/>
      <c r="G62" s="469"/>
      <c r="H62" s="272"/>
      <c r="I62" s="221"/>
      <c r="J62" s="235"/>
    </row>
    <row r="63" spans="1:10" s="228" customFormat="1" ht="15">
      <c r="A63" s="236"/>
      <c r="B63" s="183" t="s">
        <v>172</v>
      </c>
      <c r="C63" s="110"/>
      <c r="D63" s="37"/>
      <c r="E63" s="37"/>
      <c r="F63" s="37"/>
      <c r="G63" s="37"/>
      <c r="H63" s="247"/>
      <c r="I63" s="222"/>
      <c r="J63" s="235"/>
    </row>
    <row r="64" spans="1:10" s="228" customFormat="1" ht="15.75">
      <c r="A64" s="236"/>
      <c r="B64" s="202"/>
      <c r="C64" s="195" t="s">
        <v>576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1:10" s="228" customFormat="1" ht="15.75">
      <c r="A65" s="236"/>
      <c r="B65" s="202"/>
      <c r="C65" s="195" t="s">
        <v>577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1:10" s="228" customFormat="1" ht="15.75">
      <c r="A66" s="236"/>
      <c r="B66" s="202"/>
      <c r="C66" s="132" t="s">
        <v>205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1:10" s="228" customFormat="1" ht="15.75">
      <c r="A67" s="236"/>
      <c r="B67" s="202"/>
      <c r="C67" s="195" t="s">
        <v>206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1:10" s="228" customFormat="1" ht="15.75">
      <c r="A68" s="236"/>
      <c r="B68" s="202"/>
      <c r="C68" s="195" t="s">
        <v>207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1:10" s="228" customFormat="1" ht="15.75">
      <c r="A69" s="236"/>
      <c r="B69" s="202"/>
      <c r="C69" s="195" t="s">
        <v>208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1:10" s="228" customFormat="1" ht="15.75">
      <c r="A70" s="236"/>
      <c r="B70" s="202"/>
      <c r="C70" s="195" t="s">
        <v>209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1:10" s="228" customFormat="1" ht="34.5">
      <c r="A71" s="236"/>
      <c r="B71" s="202"/>
      <c r="C71" s="195" t="s">
        <v>548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1:9" s="228" customFormat="1" ht="15.75">
      <c r="A72" s="236"/>
      <c r="B72" s="202"/>
      <c r="C72" s="195" t="s">
        <v>210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1:9" s="228" customFormat="1" ht="15.75">
      <c r="A73" s="236"/>
      <c r="B73" s="202"/>
      <c r="C73" s="195" t="s">
        <v>192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1:9" s="228" customFormat="1" ht="15.75">
      <c r="A74" s="236"/>
      <c r="B74" s="197" t="s">
        <v>179</v>
      </c>
      <c r="C74" s="203"/>
      <c r="D74" s="371"/>
      <c r="E74" s="371"/>
      <c r="F74" s="371"/>
      <c r="G74" s="371"/>
      <c r="H74" s="247"/>
      <c r="I74" s="222"/>
    </row>
    <row r="75" spans="1:9" s="228" customFormat="1" ht="15.75">
      <c r="A75" s="236"/>
      <c r="B75" s="202"/>
      <c r="C75" s="195" t="s">
        <v>211</v>
      </c>
      <c r="D75" s="371">
        <f>IF('Table 1'!E14="M",0,'Table 1'!E14)+IF(D10="M",0,D10)</f>
        <v>0</v>
      </c>
      <c r="E75" s="371">
        <f>IF('Table 1'!F14="M",0,'Table 1'!F14)+IF(E10="M",0,E10)</f>
        <v>0</v>
      </c>
      <c r="F75" s="371">
        <f>IF('Table 1'!G14="M",0,'Table 1'!G14)+IF(F10="M",0,F10)</f>
        <v>0</v>
      </c>
      <c r="G75" s="371">
        <f>IF('Table 1'!H14="M",0,'Table 1'!H14)+IF(G10="M",0,G10)</f>
        <v>0</v>
      </c>
      <c r="H75" s="247"/>
      <c r="I75" s="222"/>
    </row>
    <row r="76" spans="2:9" ht="15.75">
      <c r="B76" s="204"/>
      <c r="C76" s="199" t="s">
        <v>573</v>
      </c>
      <c r="D76" s="462"/>
      <c r="E76" s="372">
        <f>IF(ISTEXT(E46),0,E46)-(IF(ISTEXT(E50),0,E50)-IF(ISTEXT(D50),0,D50))</f>
        <v>0</v>
      </c>
      <c r="F76" s="372">
        <f>IF(ISTEXT(F46),0,F46)-(IF(ISTEXT(F50),0,F50)-IF(ISTEXT(E50),0,E50))</f>
        <v>0</v>
      </c>
      <c r="G76" s="372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"/>
  <sheetViews>
    <sheetView showGridLines="0" defaultGridColor="0" zoomScale="70" zoomScaleNormal="70" zoomScalePageLayoutView="0" colorId="22" workbookViewId="0" topLeftCell="B1">
      <selection activeCell="E38" sqref="E38:I38"/>
    </sheetView>
  </sheetViews>
  <sheetFormatPr defaultColWidth="9.77734375" defaultRowHeight="15"/>
  <cols>
    <col min="1" max="1" width="5.99609375" style="313" hidden="1" customWidth="1"/>
    <col min="2" max="2" width="9.77734375" style="147" customWidth="1"/>
    <col min="3" max="3" width="40.77734375" style="147" customWidth="1"/>
    <col min="4" max="4" width="19.99609375" style="147" customWidth="1"/>
    <col min="5" max="9" width="10.99609375" style="147" customWidth="1"/>
    <col min="10" max="16384" width="9.77734375" style="147" customWidth="1"/>
  </cols>
  <sheetData>
    <row r="1" spans="1:12" ht="7.5" customHeight="1">
      <c r="A1" s="48" t="s">
        <v>533</v>
      </c>
      <c r="B1" s="23"/>
      <c r="C1" s="23"/>
      <c r="D1" s="23"/>
      <c r="K1" s="456" t="str">
        <f>'Cover page'!$N$1</f>
        <v>Apr.2014</v>
      </c>
      <c r="L1" s="456" t="s">
        <v>552</v>
      </c>
    </row>
    <row r="2" spans="1:12" ht="18">
      <c r="A2" s="48"/>
      <c r="B2" s="98" t="s">
        <v>1</v>
      </c>
      <c r="C2" s="23"/>
      <c r="D2" s="99"/>
      <c r="L2" s="456" t="s">
        <v>553</v>
      </c>
    </row>
    <row r="3" spans="1:12" ht="15.75" thickBot="1">
      <c r="A3" s="48"/>
      <c r="B3" s="23"/>
      <c r="C3" s="23"/>
      <c r="D3" s="23"/>
      <c r="L3" s="456" t="s">
        <v>554</v>
      </c>
    </row>
    <row r="4" spans="1:10" ht="16.5" thickTop="1">
      <c r="A4" s="311"/>
      <c r="B4" s="54"/>
      <c r="C4" s="56"/>
      <c r="D4" s="56"/>
      <c r="E4" s="238"/>
      <c r="F4" s="238"/>
      <c r="G4" s="238"/>
      <c r="H4" s="238"/>
      <c r="I4" s="238"/>
      <c r="J4" s="216"/>
    </row>
    <row r="5" spans="1:10" ht="18.75">
      <c r="A5" s="307"/>
      <c r="B5" s="58"/>
      <c r="C5" s="47" t="str">
        <f>'Cover page'!E13</f>
        <v>Member state: Finland</v>
      </c>
      <c r="D5" s="23"/>
      <c r="E5" s="60" t="s">
        <v>2</v>
      </c>
      <c r="F5" s="61"/>
      <c r="G5" s="62"/>
      <c r="H5" s="61"/>
      <c r="I5" s="63"/>
      <c r="J5" s="217"/>
    </row>
    <row r="6" spans="1:10" ht="15.75">
      <c r="A6" s="307"/>
      <c r="B6" s="58"/>
      <c r="C6" s="227" t="s">
        <v>625</v>
      </c>
      <c r="D6" s="32"/>
      <c r="E6" s="28">
        <f>'Table 1'!E5</f>
        <v>2010</v>
      </c>
      <c r="F6" s="28">
        <f>'Table 1'!F5</f>
        <v>2011</v>
      </c>
      <c r="G6" s="28">
        <f>'Table 1'!G5</f>
        <v>2012</v>
      </c>
      <c r="H6" s="28">
        <f>'Table 1'!H5</f>
        <v>2013</v>
      </c>
      <c r="I6" s="28">
        <f>'Table 1'!I5</f>
        <v>2014</v>
      </c>
      <c r="J6" s="217"/>
    </row>
    <row r="7" spans="1:10" ht="15.75">
      <c r="A7" s="307"/>
      <c r="B7" s="58"/>
      <c r="C7" s="461" t="str">
        <f>'Cover page'!E14</f>
        <v>Date: 31/03/2014</v>
      </c>
      <c r="D7" s="101"/>
      <c r="E7" s="158" t="s">
        <v>5</v>
      </c>
      <c r="F7" s="158" t="s">
        <v>5</v>
      </c>
      <c r="G7" s="158" t="s">
        <v>5</v>
      </c>
      <c r="H7" s="158" t="s">
        <v>5</v>
      </c>
      <c r="I7" s="209" t="s">
        <v>48</v>
      </c>
      <c r="J7" s="217"/>
    </row>
    <row r="8" spans="1:10" ht="16.5" thickBot="1">
      <c r="A8" s="307"/>
      <c r="B8" s="102" t="s">
        <v>49</v>
      </c>
      <c r="C8" s="79"/>
      <c r="D8" s="82"/>
      <c r="E8" s="210"/>
      <c r="F8" s="210"/>
      <c r="G8" s="210"/>
      <c r="H8" s="210"/>
      <c r="I8" s="210"/>
      <c r="J8" s="217"/>
    </row>
    <row r="9" spans="1:10" ht="15.75">
      <c r="A9" s="307"/>
      <c r="B9" s="102" t="s">
        <v>50</v>
      </c>
      <c r="C9" s="75"/>
      <c r="D9" s="75"/>
      <c r="E9" s="211"/>
      <c r="F9" s="211"/>
      <c r="G9" s="211"/>
      <c r="H9" s="211"/>
      <c r="I9" s="211"/>
      <c r="J9" s="217"/>
    </row>
    <row r="10" spans="1:10" ht="15.75">
      <c r="A10" s="310" t="s">
        <v>530</v>
      </c>
      <c r="B10" s="103">
        <v>2</v>
      </c>
      <c r="C10" s="104" t="s">
        <v>51</v>
      </c>
      <c r="D10" s="104"/>
      <c r="E10" s="331">
        <v>3475</v>
      </c>
      <c r="F10" s="331">
        <v>3727</v>
      </c>
      <c r="G10" s="331">
        <v>3771</v>
      </c>
      <c r="H10" s="331">
        <v>3589</v>
      </c>
      <c r="I10" s="331" t="s">
        <v>626</v>
      </c>
      <c r="J10" s="217"/>
    </row>
    <row r="11" spans="1:10" ht="16.5" thickBot="1">
      <c r="A11" s="310"/>
      <c r="B11" s="103"/>
      <c r="C11" s="24"/>
      <c r="D11" s="24"/>
      <c r="E11" s="343"/>
      <c r="F11" s="343"/>
      <c r="G11" s="343"/>
      <c r="H11" s="343"/>
      <c r="I11" s="343"/>
      <c r="J11" s="217"/>
    </row>
    <row r="12" spans="1:10" ht="15">
      <c r="A12" s="310"/>
      <c r="B12" s="103"/>
      <c r="C12" s="67"/>
      <c r="D12" s="67"/>
      <c r="E12" s="344"/>
      <c r="F12" s="344"/>
      <c r="G12" s="344"/>
      <c r="H12" s="344"/>
      <c r="I12" s="344"/>
      <c r="J12" s="217"/>
    </row>
    <row r="13" spans="1:10" ht="15.75">
      <c r="A13" s="307"/>
      <c r="B13" s="103">
        <v>3</v>
      </c>
      <c r="C13" s="104" t="s">
        <v>52</v>
      </c>
      <c r="D13" s="104"/>
      <c r="E13" s="343"/>
      <c r="F13" s="343"/>
      <c r="G13" s="343"/>
      <c r="H13" s="343"/>
      <c r="I13" s="343"/>
      <c r="J13" s="217"/>
    </row>
    <row r="14" spans="1:10" ht="15">
      <c r="A14" s="307"/>
      <c r="B14" s="103"/>
      <c r="C14" s="23"/>
      <c r="D14" s="23"/>
      <c r="E14" s="343"/>
      <c r="F14" s="343"/>
      <c r="G14" s="343"/>
      <c r="H14" s="343"/>
      <c r="I14" s="343"/>
      <c r="J14" s="217"/>
    </row>
    <row r="15" spans="1:10" ht="15">
      <c r="A15" s="307"/>
      <c r="B15" s="103"/>
      <c r="C15" s="23"/>
      <c r="D15" s="23"/>
      <c r="E15" s="343"/>
      <c r="F15" s="343"/>
      <c r="G15" s="343"/>
      <c r="H15" s="343"/>
      <c r="I15" s="343"/>
      <c r="J15" s="217"/>
    </row>
    <row r="16" spans="1:10" ht="15.75">
      <c r="A16" s="310" t="s">
        <v>531</v>
      </c>
      <c r="B16" s="103"/>
      <c r="C16" s="33" t="s">
        <v>53</v>
      </c>
      <c r="D16" s="33"/>
      <c r="E16" s="331" t="s">
        <v>626</v>
      </c>
      <c r="F16" s="331" t="s">
        <v>626</v>
      </c>
      <c r="G16" s="331" t="s">
        <v>626</v>
      </c>
      <c r="H16" s="331" t="s">
        <v>626</v>
      </c>
      <c r="I16" s="331" t="s">
        <v>626</v>
      </c>
      <c r="J16" s="217"/>
    </row>
    <row r="17" spans="1:10" ht="15">
      <c r="A17" s="307"/>
      <c r="B17" s="103"/>
      <c r="C17" s="23"/>
      <c r="D17" s="23"/>
      <c r="E17" s="343"/>
      <c r="F17" s="343"/>
      <c r="G17" s="343"/>
      <c r="H17" s="343"/>
      <c r="I17" s="343"/>
      <c r="J17" s="217"/>
    </row>
    <row r="18" spans="1:10" ht="15.75">
      <c r="A18" s="307"/>
      <c r="B18" s="103"/>
      <c r="C18" s="33" t="s">
        <v>54</v>
      </c>
      <c r="D18" s="33"/>
      <c r="E18" s="345"/>
      <c r="F18" s="345"/>
      <c r="G18" s="345"/>
      <c r="H18" s="345"/>
      <c r="I18" s="345"/>
      <c r="J18" s="217"/>
    </row>
    <row r="19" spans="1:10" ht="15.75">
      <c r="A19" s="307"/>
      <c r="B19" s="103"/>
      <c r="C19" s="33"/>
      <c r="D19" s="33"/>
      <c r="E19" s="345"/>
      <c r="F19" s="345"/>
      <c r="G19" s="345"/>
      <c r="H19" s="345"/>
      <c r="I19" s="345"/>
      <c r="J19" s="217"/>
    </row>
    <row r="20" spans="1:10" ht="15.75">
      <c r="A20" s="307"/>
      <c r="B20" s="103"/>
      <c r="C20" s="33"/>
      <c r="D20" s="33"/>
      <c r="E20" s="345"/>
      <c r="F20" s="345"/>
      <c r="G20" s="345"/>
      <c r="H20" s="345"/>
      <c r="I20" s="345"/>
      <c r="J20" s="217"/>
    </row>
    <row r="21" spans="1:10" ht="15.75">
      <c r="A21" s="307"/>
      <c r="B21" s="103"/>
      <c r="C21" s="33"/>
      <c r="D21" s="33"/>
      <c r="E21" s="345"/>
      <c r="F21" s="345"/>
      <c r="G21" s="345"/>
      <c r="H21" s="345"/>
      <c r="I21" s="345"/>
      <c r="J21" s="217"/>
    </row>
    <row r="22" spans="1:10" ht="15.75">
      <c r="A22" s="307"/>
      <c r="B22" s="103"/>
      <c r="C22" s="24"/>
      <c r="D22" s="24"/>
      <c r="E22" s="345"/>
      <c r="F22" s="345"/>
      <c r="G22" s="345"/>
      <c r="H22" s="345"/>
      <c r="I22" s="345"/>
      <c r="J22" s="217"/>
    </row>
    <row r="23" spans="1:10" ht="15.75">
      <c r="A23" s="307"/>
      <c r="B23" s="103"/>
      <c r="C23" s="24"/>
      <c r="D23" s="24"/>
      <c r="E23" s="345"/>
      <c r="F23" s="345"/>
      <c r="G23" s="345"/>
      <c r="H23" s="345"/>
      <c r="I23" s="345"/>
      <c r="J23" s="217"/>
    </row>
    <row r="24" spans="1:10" ht="15.75">
      <c r="A24" s="307"/>
      <c r="B24" s="103"/>
      <c r="C24" s="24"/>
      <c r="D24" s="24"/>
      <c r="E24" s="345"/>
      <c r="F24" s="345"/>
      <c r="G24" s="345"/>
      <c r="H24" s="345"/>
      <c r="I24" s="345"/>
      <c r="J24" s="217"/>
    </row>
    <row r="25" spans="1:10" ht="15.75" thickBot="1">
      <c r="A25" s="307"/>
      <c r="B25" s="103"/>
      <c r="C25" s="23"/>
      <c r="D25" s="23"/>
      <c r="E25" s="346"/>
      <c r="F25" s="346"/>
      <c r="G25" s="346"/>
      <c r="H25" s="346"/>
      <c r="I25" s="346"/>
      <c r="J25" s="217"/>
    </row>
    <row r="26" spans="1:10" ht="9.75" customHeight="1">
      <c r="A26" s="307"/>
      <c r="B26" s="103"/>
      <c r="C26" s="67"/>
      <c r="D26" s="67"/>
      <c r="E26" s="344"/>
      <c r="F26" s="344"/>
      <c r="G26" s="344"/>
      <c r="H26" s="344"/>
      <c r="I26" s="344"/>
      <c r="J26" s="217"/>
    </row>
    <row r="27" spans="1:10" ht="15.75">
      <c r="A27" s="307"/>
      <c r="B27" s="103">
        <v>4</v>
      </c>
      <c r="C27" s="104" t="s">
        <v>55</v>
      </c>
      <c r="D27" s="104"/>
      <c r="E27" s="343"/>
      <c r="F27" s="343"/>
      <c r="G27" s="343"/>
      <c r="H27" s="343"/>
      <c r="I27" s="343"/>
      <c r="J27" s="217"/>
    </row>
    <row r="28" spans="1:10" ht="15.75">
      <c r="A28" s="307"/>
      <c r="B28" s="105"/>
      <c r="C28" s="104" t="s">
        <v>56</v>
      </c>
      <c r="D28" s="104"/>
      <c r="E28" s="343"/>
      <c r="F28" s="343"/>
      <c r="G28" s="343"/>
      <c r="H28" s="343"/>
      <c r="I28" s="343"/>
      <c r="J28" s="217"/>
    </row>
    <row r="29" spans="1:10" ht="15.75">
      <c r="A29" s="307"/>
      <c r="B29" s="106"/>
      <c r="C29" s="24" t="s">
        <v>57</v>
      </c>
      <c r="D29" s="23"/>
      <c r="E29" s="345"/>
      <c r="F29" s="345"/>
      <c r="G29" s="345"/>
      <c r="H29" s="345"/>
      <c r="I29" s="345"/>
      <c r="J29" s="217"/>
    </row>
    <row r="30" spans="1:10" ht="15">
      <c r="A30" s="307"/>
      <c r="B30" s="106"/>
      <c r="C30" s="23"/>
      <c r="D30" s="23"/>
      <c r="E30" s="345"/>
      <c r="F30" s="345"/>
      <c r="G30" s="345"/>
      <c r="H30" s="345"/>
      <c r="I30" s="345"/>
      <c r="J30" s="217"/>
    </row>
    <row r="31" spans="1:10" ht="15">
      <c r="A31" s="307"/>
      <c r="B31" s="106"/>
      <c r="C31" s="23"/>
      <c r="D31" s="23"/>
      <c r="E31" s="345"/>
      <c r="F31" s="345"/>
      <c r="G31" s="345"/>
      <c r="H31" s="345"/>
      <c r="I31" s="345"/>
      <c r="J31" s="217"/>
    </row>
    <row r="32" spans="1:10" ht="15">
      <c r="A32" s="307"/>
      <c r="B32" s="106"/>
      <c r="C32" s="23"/>
      <c r="D32" s="23"/>
      <c r="E32" s="345"/>
      <c r="F32" s="345"/>
      <c r="G32" s="345"/>
      <c r="H32" s="345"/>
      <c r="I32" s="345"/>
      <c r="J32" s="217"/>
    </row>
    <row r="33" spans="1:10" ht="15.75">
      <c r="A33" s="307"/>
      <c r="B33" s="106"/>
      <c r="C33" s="24" t="s">
        <v>58</v>
      </c>
      <c r="D33" s="24"/>
      <c r="E33" s="345"/>
      <c r="F33" s="345"/>
      <c r="G33" s="345"/>
      <c r="H33" s="345"/>
      <c r="I33" s="345"/>
      <c r="J33" s="217"/>
    </row>
    <row r="34" spans="1:10" ht="15">
      <c r="A34" s="307"/>
      <c r="B34" s="105"/>
      <c r="C34" s="23"/>
      <c r="D34" s="23"/>
      <c r="E34" s="345"/>
      <c r="F34" s="345"/>
      <c r="G34" s="345"/>
      <c r="H34" s="345"/>
      <c r="I34" s="345"/>
      <c r="J34" s="217"/>
    </row>
    <row r="35" spans="1:10" ht="15.75">
      <c r="A35" s="307"/>
      <c r="B35" s="105"/>
      <c r="C35" s="104"/>
      <c r="D35" s="104"/>
      <c r="E35" s="345"/>
      <c r="F35" s="345"/>
      <c r="G35" s="345"/>
      <c r="H35" s="345"/>
      <c r="I35" s="345"/>
      <c r="J35" s="217"/>
    </row>
    <row r="36" spans="1:10" ht="15.75" thickBot="1">
      <c r="A36" s="307"/>
      <c r="B36" s="106"/>
      <c r="C36" s="107"/>
      <c r="D36" s="107"/>
      <c r="E36" s="347"/>
      <c r="F36" s="347"/>
      <c r="G36" s="347"/>
      <c r="H36" s="347"/>
      <c r="I36" s="347"/>
      <c r="J36" s="217"/>
    </row>
    <row r="37" spans="1:10" ht="15.75">
      <c r="A37" s="307"/>
      <c r="B37" s="105"/>
      <c r="C37" s="24"/>
      <c r="D37" s="24"/>
      <c r="E37" s="343"/>
      <c r="F37" s="343"/>
      <c r="G37" s="343"/>
      <c r="H37" s="343"/>
      <c r="I37" s="343"/>
      <c r="J37" s="217"/>
    </row>
    <row r="38" spans="1:10" ht="15.75">
      <c r="A38" s="310" t="s">
        <v>532</v>
      </c>
      <c r="B38" s="103">
        <v>10</v>
      </c>
      <c r="C38" s="104" t="s">
        <v>59</v>
      </c>
      <c r="D38" s="24"/>
      <c r="E38" s="331">
        <v>181384</v>
      </c>
      <c r="F38" s="331">
        <v>189235</v>
      </c>
      <c r="G38" s="331">
        <v>193254</v>
      </c>
      <c r="H38" s="331">
        <v>194581</v>
      </c>
      <c r="I38" s="331">
        <v>198610</v>
      </c>
      <c r="J38" s="217"/>
    </row>
    <row r="39" spans="1:10" ht="15">
      <c r="A39" s="307"/>
      <c r="B39" s="91" t="s">
        <v>45</v>
      </c>
      <c r="C39" s="23"/>
      <c r="D39" s="23"/>
      <c r="J39" s="217"/>
    </row>
    <row r="40" spans="1:10" ht="15">
      <c r="A40" s="307"/>
      <c r="B40" s="91"/>
      <c r="C40" s="93" t="s">
        <v>38</v>
      </c>
      <c r="D40" s="23"/>
      <c r="J40" s="217"/>
    </row>
    <row r="41" spans="1:10" ht="15.75">
      <c r="A41" s="307"/>
      <c r="B41" s="105"/>
      <c r="C41" s="93" t="s">
        <v>101</v>
      </c>
      <c r="D41" s="24"/>
      <c r="J41" s="217"/>
    </row>
    <row r="42" spans="1:10" ht="16.5" thickBot="1">
      <c r="A42" s="312"/>
      <c r="B42" s="109"/>
      <c r="C42" s="97"/>
      <c r="D42" s="97"/>
      <c r="E42" s="246"/>
      <c r="F42" s="246"/>
      <c r="G42" s="246"/>
      <c r="H42" s="246"/>
      <c r="I42" s="246"/>
      <c r="J42" s="220"/>
    </row>
    <row r="43" spans="2:4" ht="16.5" thickTop="1">
      <c r="B43" s="212"/>
      <c r="C43" s="212"/>
      <c r="D43" s="212"/>
    </row>
    <row r="44" spans="2:9" ht="30" customHeight="1">
      <c r="B44" s="191" t="s">
        <v>171</v>
      </c>
      <c r="C44" s="192"/>
      <c r="D44" s="192"/>
      <c r="E44" s="470" t="str">
        <f>IF(COUNTA(E10:I10,E16:I16,E38:I38)/15*100=100,"OK - Table 4 is fully completed","WARNING - Table 4 is not fully completed, please fill in figure, L, M or 0")</f>
        <v>OK - Table 4 is fully completed</v>
      </c>
      <c r="F44" s="470"/>
      <c r="G44" s="470"/>
      <c r="H44" s="470"/>
      <c r="I44" s="471"/>
    </row>
  </sheetData>
  <sheetProtection password="C9FF" sheet="1" objects="1" scenarios="1" insertRows="0" deleteRows="0"/>
  <mergeCells count="1">
    <mergeCell ref="E44:I44"/>
  </mergeCells>
  <conditionalFormatting sqref="E44:I44">
    <cfRule type="expression" priority="1" dxfId="15" stopIfTrue="1">
      <formula>COUNTA(E10:I10,E16:I16,E38:I38)/15*100&lt;&gt;100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7:H7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8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440"/>
  <sheetViews>
    <sheetView showGridLines="0" defaultGridColor="0" zoomScale="80" zoomScaleNormal="80" zoomScalePageLayoutView="0" colorId="22" workbookViewId="0" topLeftCell="B23">
      <selection activeCell="C5" sqref="C5"/>
    </sheetView>
  </sheetViews>
  <sheetFormatPr defaultColWidth="9.77734375" defaultRowHeight="15"/>
  <cols>
    <col min="1" max="1" width="6.6640625" style="225" hidden="1" customWidth="1"/>
    <col min="2" max="2" width="9.77734375" style="147" customWidth="1"/>
    <col min="3" max="3" width="51.4453125" style="226" customWidth="1"/>
    <col min="4" max="4" width="9.77734375" style="147" customWidth="1"/>
    <col min="5" max="5" width="13.4453125" style="147" bestFit="1" customWidth="1"/>
    <col min="6" max="16384" width="9.77734375" style="147" customWidth="1"/>
  </cols>
  <sheetData>
    <row r="1" spans="1:12" ht="18" customHeight="1">
      <c r="A1" s="29"/>
      <c r="B1" s="23"/>
      <c r="C1" s="42" t="s">
        <v>76</v>
      </c>
      <c r="D1" s="22"/>
      <c r="J1" s="215"/>
      <c r="K1" s="456" t="str">
        <f>'Cover page'!$N$1</f>
        <v>Apr.2014</v>
      </c>
      <c r="L1" s="456" t="s">
        <v>552</v>
      </c>
    </row>
    <row r="2" spans="1:12" ht="11.25" customHeight="1" thickBot="1">
      <c r="A2" s="29"/>
      <c r="B2" s="24"/>
      <c r="C2" s="52"/>
      <c r="D2" s="24"/>
      <c r="L2" s="456" t="s">
        <v>553</v>
      </c>
    </row>
    <row r="3" spans="1:12" ht="11.25" customHeight="1" thickTop="1">
      <c r="A3" s="53"/>
      <c r="B3" s="54"/>
      <c r="C3" s="55"/>
      <c r="D3" s="56"/>
      <c r="E3" s="238"/>
      <c r="F3" s="238"/>
      <c r="G3" s="238"/>
      <c r="H3" s="238"/>
      <c r="I3" s="238"/>
      <c r="J3" s="216"/>
      <c r="L3" s="456" t="s">
        <v>554</v>
      </c>
    </row>
    <row r="4" spans="1:10" ht="18.75">
      <c r="A4" s="57"/>
      <c r="B4" s="58"/>
      <c r="C4" s="47" t="str">
        <f>'Cover page'!E13</f>
        <v>Member state: Finland</v>
      </c>
      <c r="D4" s="59"/>
      <c r="E4" s="60" t="s">
        <v>2</v>
      </c>
      <c r="F4" s="61"/>
      <c r="G4" s="62"/>
      <c r="H4" s="61"/>
      <c r="I4" s="63"/>
      <c r="J4" s="217"/>
    </row>
    <row r="5" spans="1:10" ht="15.75">
      <c r="A5" s="57"/>
      <c r="B5" s="58"/>
      <c r="C5" s="227" t="s">
        <v>625</v>
      </c>
      <c r="D5" s="64" t="s">
        <v>3</v>
      </c>
      <c r="E5" s="28">
        <v>2010</v>
      </c>
      <c r="F5" s="28">
        <f>E5+1</f>
        <v>2011</v>
      </c>
      <c r="G5" s="28">
        <f>F5+1</f>
        <v>2012</v>
      </c>
      <c r="H5" s="28">
        <f>G5+1</f>
        <v>2013</v>
      </c>
      <c r="I5" s="28">
        <f>H5+1</f>
        <v>2014</v>
      </c>
      <c r="J5" s="217"/>
    </row>
    <row r="6" spans="1:10" ht="15.75">
      <c r="A6" s="57"/>
      <c r="B6" s="58"/>
      <c r="C6" s="461" t="str">
        <f>'Cover page'!E14</f>
        <v>Date: 31/03/2014</v>
      </c>
      <c r="D6" s="64" t="s">
        <v>4</v>
      </c>
      <c r="E6" s="157"/>
      <c r="F6" s="157"/>
      <c r="G6" s="157"/>
      <c r="H6" s="157"/>
      <c r="I6" s="157"/>
      <c r="J6" s="217"/>
    </row>
    <row r="7" spans="1:10" ht="16.5" thickBot="1">
      <c r="A7" s="57"/>
      <c r="B7" s="58"/>
      <c r="C7" s="43"/>
      <c r="D7" s="241"/>
      <c r="E7" s="242"/>
      <c r="F7" s="242"/>
      <c r="G7" s="242"/>
      <c r="H7" s="242"/>
      <c r="I7" s="243"/>
      <c r="J7" s="217"/>
    </row>
    <row r="8" spans="1:10" ht="15.75">
      <c r="A8" s="114"/>
      <c r="B8" s="58"/>
      <c r="C8" s="65"/>
      <c r="D8" s="66"/>
      <c r="E8" s="457" t="s">
        <v>554</v>
      </c>
      <c r="F8" s="457" t="s">
        <v>554</v>
      </c>
      <c r="G8" s="457" t="s">
        <v>553</v>
      </c>
      <c r="H8" s="457" t="s">
        <v>553</v>
      </c>
      <c r="I8" s="317" t="s">
        <v>6</v>
      </c>
      <c r="J8" s="217"/>
    </row>
    <row r="9" spans="1:10" ht="16.5" thickBot="1">
      <c r="A9" s="100"/>
      <c r="B9" s="58"/>
      <c r="C9" s="69" t="s">
        <v>7</v>
      </c>
      <c r="D9" s="70" t="s">
        <v>60</v>
      </c>
      <c r="E9" s="318"/>
      <c r="F9" s="319"/>
      <c r="G9" s="319"/>
      <c r="H9" s="319"/>
      <c r="I9" s="320"/>
      <c r="J9" s="217"/>
    </row>
    <row r="10" spans="1:10" ht="17.25" thickBot="1" thickTop="1">
      <c r="A10" s="160" t="s">
        <v>234</v>
      </c>
      <c r="B10" s="58"/>
      <c r="C10" s="71" t="s">
        <v>8</v>
      </c>
      <c r="D10" s="30" t="s">
        <v>9</v>
      </c>
      <c r="E10" s="327">
        <v>-4455</v>
      </c>
      <c r="F10" s="328">
        <v>-1356</v>
      </c>
      <c r="G10" s="328">
        <v>-3512</v>
      </c>
      <c r="H10" s="328">
        <v>-4086</v>
      </c>
      <c r="I10" s="329">
        <v>-4069</v>
      </c>
      <c r="J10" s="217"/>
    </row>
    <row r="11" spans="1:10" ht="16.5" thickTop="1">
      <c r="A11" s="160" t="s">
        <v>235</v>
      </c>
      <c r="B11" s="58"/>
      <c r="C11" s="71" t="s">
        <v>10</v>
      </c>
      <c r="D11" s="70" t="s">
        <v>11</v>
      </c>
      <c r="E11" s="330">
        <v>-9522</v>
      </c>
      <c r="F11" s="330">
        <v>-5764</v>
      </c>
      <c r="G11" s="330">
        <v>-6576</v>
      </c>
      <c r="H11" s="330">
        <v>-6502</v>
      </c>
      <c r="I11" s="330">
        <v>-6517</v>
      </c>
      <c r="J11" s="217"/>
    </row>
    <row r="12" spans="1:10" ht="15.75">
      <c r="A12" s="160" t="s">
        <v>236</v>
      </c>
      <c r="B12" s="58"/>
      <c r="C12" s="71" t="s">
        <v>12</v>
      </c>
      <c r="D12" s="70" t="s">
        <v>13</v>
      </c>
      <c r="E12" s="331" t="s">
        <v>590</v>
      </c>
      <c r="F12" s="331" t="s">
        <v>590</v>
      </c>
      <c r="G12" s="331" t="s">
        <v>590</v>
      </c>
      <c r="H12" s="331" t="s">
        <v>590</v>
      </c>
      <c r="I12" s="331" t="s">
        <v>590</v>
      </c>
      <c r="J12" s="217"/>
    </row>
    <row r="13" spans="1:10" ht="15.75">
      <c r="A13" s="160" t="s">
        <v>237</v>
      </c>
      <c r="B13" s="58"/>
      <c r="C13" s="71" t="s">
        <v>14</v>
      </c>
      <c r="D13" s="70" t="s">
        <v>15</v>
      </c>
      <c r="E13" s="331">
        <v>-354</v>
      </c>
      <c r="F13" s="331">
        <v>-1038</v>
      </c>
      <c r="G13" s="331">
        <v>-2168</v>
      </c>
      <c r="H13" s="331">
        <v>-1712</v>
      </c>
      <c r="I13" s="331">
        <v>-1694</v>
      </c>
      <c r="J13" s="217"/>
    </row>
    <row r="14" spans="1:10" ht="15.75">
      <c r="A14" s="160" t="s">
        <v>238</v>
      </c>
      <c r="B14" s="58"/>
      <c r="C14" s="71" t="s">
        <v>16</v>
      </c>
      <c r="D14" s="70" t="s">
        <v>17</v>
      </c>
      <c r="E14" s="331">
        <v>5421</v>
      </c>
      <c r="F14" s="331">
        <v>5446</v>
      </c>
      <c r="G14" s="331">
        <v>5232</v>
      </c>
      <c r="H14" s="331">
        <v>4128</v>
      </c>
      <c r="I14" s="331">
        <v>4142</v>
      </c>
      <c r="J14" s="217"/>
    </row>
    <row r="15" spans="1:10" ht="16.5" thickBot="1">
      <c r="A15" s="160"/>
      <c r="B15" s="58"/>
      <c r="C15" s="72"/>
      <c r="D15" s="73"/>
      <c r="E15" s="322"/>
      <c r="F15" s="323"/>
      <c r="G15" s="323"/>
      <c r="H15" s="323"/>
      <c r="I15" s="324"/>
      <c r="J15" s="217"/>
    </row>
    <row r="16" spans="1:10" ht="15.75">
      <c r="A16" s="160"/>
      <c r="B16" s="58"/>
      <c r="C16" s="74"/>
      <c r="D16" s="68"/>
      <c r="E16" s="457" t="s">
        <v>554</v>
      </c>
      <c r="F16" s="457" t="s">
        <v>554</v>
      </c>
      <c r="G16" s="457" t="s">
        <v>553</v>
      </c>
      <c r="H16" s="457" t="s">
        <v>553</v>
      </c>
      <c r="I16" s="317" t="s">
        <v>6</v>
      </c>
      <c r="J16" s="217"/>
    </row>
    <row r="17" spans="1:10" ht="16.5" thickBot="1">
      <c r="A17" s="160"/>
      <c r="B17" s="58"/>
      <c r="C17" s="69" t="s">
        <v>18</v>
      </c>
      <c r="D17" s="77"/>
      <c r="E17" s="325"/>
      <c r="F17" s="326"/>
      <c r="G17" s="326"/>
      <c r="H17" s="326"/>
      <c r="I17" s="321"/>
      <c r="J17" s="217"/>
    </row>
    <row r="18" spans="1:10" ht="17.25" thickBot="1" thickTop="1">
      <c r="A18" s="160" t="s">
        <v>239</v>
      </c>
      <c r="B18" s="58"/>
      <c r="C18" s="69" t="s">
        <v>19</v>
      </c>
      <c r="D18" s="78"/>
      <c r="E18" s="348">
        <v>87141</v>
      </c>
      <c r="F18" s="349">
        <v>93113</v>
      </c>
      <c r="G18" s="349">
        <v>103170</v>
      </c>
      <c r="H18" s="349">
        <v>110193</v>
      </c>
      <c r="I18" s="350">
        <v>118995</v>
      </c>
      <c r="J18" s="217"/>
    </row>
    <row r="19" spans="1:10" ht="16.5" thickTop="1">
      <c r="A19" s="160"/>
      <c r="B19" s="58"/>
      <c r="C19" s="41" t="s">
        <v>20</v>
      </c>
      <c r="D19" s="31"/>
      <c r="E19" s="351"/>
      <c r="F19" s="352"/>
      <c r="G19" s="352"/>
      <c r="H19" s="352"/>
      <c r="I19" s="353"/>
      <c r="J19" s="217"/>
    </row>
    <row r="20" spans="1:10" ht="15.75">
      <c r="A20" s="160" t="s">
        <v>240</v>
      </c>
      <c r="B20" s="58"/>
      <c r="C20" s="71" t="s">
        <v>21</v>
      </c>
      <c r="D20" s="70" t="s">
        <v>22</v>
      </c>
      <c r="E20" s="354">
        <v>661</v>
      </c>
      <c r="F20" s="354">
        <v>767</v>
      </c>
      <c r="G20" s="354">
        <v>555</v>
      </c>
      <c r="H20" s="354">
        <v>613</v>
      </c>
      <c r="I20" s="355"/>
      <c r="J20" s="217"/>
    </row>
    <row r="21" spans="1:10" ht="15.75">
      <c r="A21" s="160" t="s">
        <v>241</v>
      </c>
      <c r="B21" s="58"/>
      <c r="C21" s="71" t="s">
        <v>23</v>
      </c>
      <c r="D21" s="30" t="s">
        <v>24</v>
      </c>
      <c r="E21" s="356">
        <v>72829</v>
      </c>
      <c r="F21" s="356">
        <v>76458</v>
      </c>
      <c r="G21" s="356">
        <v>82951</v>
      </c>
      <c r="H21" s="356">
        <v>88695</v>
      </c>
      <c r="I21" s="353"/>
      <c r="J21" s="217"/>
    </row>
    <row r="22" spans="1:10" ht="15.75">
      <c r="A22" s="160" t="s">
        <v>242</v>
      </c>
      <c r="B22" s="58"/>
      <c r="C22" s="41" t="s">
        <v>25</v>
      </c>
      <c r="D22" s="70" t="s">
        <v>26</v>
      </c>
      <c r="E22" s="357">
        <v>12011</v>
      </c>
      <c r="F22" s="357">
        <v>8447</v>
      </c>
      <c r="G22" s="357">
        <v>6317</v>
      </c>
      <c r="H22" s="357">
        <v>5322</v>
      </c>
      <c r="I22" s="355"/>
      <c r="J22" s="217"/>
    </row>
    <row r="23" spans="1:10" ht="15.75">
      <c r="A23" s="160" t="s">
        <v>243</v>
      </c>
      <c r="B23" s="58"/>
      <c r="C23" s="41" t="s">
        <v>27</v>
      </c>
      <c r="D23" s="70" t="s">
        <v>28</v>
      </c>
      <c r="E23" s="356">
        <v>60818</v>
      </c>
      <c r="F23" s="356">
        <v>68011</v>
      </c>
      <c r="G23" s="356">
        <v>76634</v>
      </c>
      <c r="H23" s="356">
        <v>83373</v>
      </c>
      <c r="I23" s="355"/>
      <c r="J23" s="217"/>
    </row>
    <row r="24" spans="1:10" ht="15.75">
      <c r="A24" s="160" t="s">
        <v>244</v>
      </c>
      <c r="B24" s="58"/>
      <c r="C24" s="71" t="s">
        <v>29</v>
      </c>
      <c r="D24" s="70" t="s">
        <v>30</v>
      </c>
      <c r="E24" s="356">
        <v>13651</v>
      </c>
      <c r="F24" s="356">
        <v>15888</v>
      </c>
      <c r="G24" s="356">
        <v>19664</v>
      </c>
      <c r="H24" s="356">
        <v>20885</v>
      </c>
      <c r="I24" s="353"/>
      <c r="J24" s="217"/>
    </row>
    <row r="25" spans="1:10" ht="15.75">
      <c r="A25" s="160" t="s">
        <v>245</v>
      </c>
      <c r="B25" s="58"/>
      <c r="C25" s="41" t="s">
        <v>25</v>
      </c>
      <c r="D25" s="30" t="s">
        <v>31</v>
      </c>
      <c r="E25" s="356">
        <v>2003</v>
      </c>
      <c r="F25" s="356">
        <v>3127</v>
      </c>
      <c r="G25" s="356">
        <v>4270</v>
      </c>
      <c r="H25" s="356">
        <v>2489</v>
      </c>
      <c r="I25" s="355"/>
      <c r="J25" s="217"/>
    </row>
    <row r="26" spans="1:10" ht="15.75">
      <c r="A26" s="160" t="s">
        <v>246</v>
      </c>
      <c r="B26" s="58"/>
      <c r="C26" s="41" t="s">
        <v>27</v>
      </c>
      <c r="D26" s="30" t="s">
        <v>32</v>
      </c>
      <c r="E26" s="356">
        <v>11648</v>
      </c>
      <c r="F26" s="354">
        <v>12761</v>
      </c>
      <c r="G26" s="354">
        <v>15394</v>
      </c>
      <c r="H26" s="354">
        <v>18396</v>
      </c>
      <c r="I26" s="355"/>
      <c r="J26" s="217"/>
    </row>
    <row r="27" spans="1:10" ht="16.5" thickBot="1">
      <c r="A27" s="160"/>
      <c r="B27" s="58"/>
      <c r="C27" s="80"/>
      <c r="D27" s="81"/>
      <c r="E27" s="358"/>
      <c r="F27" s="359"/>
      <c r="G27" s="359"/>
      <c r="H27" s="359"/>
      <c r="I27" s="360"/>
      <c r="J27" s="217"/>
    </row>
    <row r="28" spans="1:10" ht="15.75">
      <c r="A28" s="160"/>
      <c r="B28" s="58"/>
      <c r="C28" s="83"/>
      <c r="D28" s="84"/>
      <c r="E28" s="361"/>
      <c r="F28" s="362"/>
      <c r="G28" s="362"/>
      <c r="H28" s="362"/>
      <c r="I28" s="363"/>
      <c r="J28" s="217"/>
    </row>
    <row r="29" spans="1:10" ht="15.75">
      <c r="A29" s="160"/>
      <c r="B29" s="58"/>
      <c r="C29" s="69" t="s">
        <v>88</v>
      </c>
      <c r="D29" s="77"/>
      <c r="E29" s="351"/>
      <c r="F29" s="352"/>
      <c r="G29" s="352"/>
      <c r="H29" s="352"/>
      <c r="I29" s="364"/>
      <c r="J29" s="217"/>
    </row>
    <row r="30" spans="1:10" ht="15.75">
      <c r="A30" s="160" t="s">
        <v>247</v>
      </c>
      <c r="B30" s="85"/>
      <c r="C30" s="69" t="s">
        <v>33</v>
      </c>
      <c r="D30" s="70" t="s">
        <v>34</v>
      </c>
      <c r="E30" s="356">
        <v>4457</v>
      </c>
      <c r="F30" s="356">
        <v>4748</v>
      </c>
      <c r="G30" s="356">
        <v>5026</v>
      </c>
      <c r="H30" s="356">
        <v>5443</v>
      </c>
      <c r="I30" s="356">
        <v>5484</v>
      </c>
      <c r="J30" s="217"/>
    </row>
    <row r="31" spans="1:10" ht="15.75">
      <c r="A31" s="160" t="s">
        <v>248</v>
      </c>
      <c r="B31" s="85"/>
      <c r="C31" s="69" t="s">
        <v>35</v>
      </c>
      <c r="D31" s="70" t="s">
        <v>65</v>
      </c>
      <c r="E31" s="356">
        <v>1913</v>
      </c>
      <c r="F31" s="356">
        <v>2084</v>
      </c>
      <c r="G31" s="356">
        <v>2014</v>
      </c>
      <c r="H31" s="356">
        <v>1840</v>
      </c>
      <c r="I31" s="356">
        <v>1985</v>
      </c>
      <c r="J31" s="217"/>
    </row>
    <row r="32" spans="1:10" s="219" customFormat="1" ht="15.75">
      <c r="A32" s="160" t="s">
        <v>249</v>
      </c>
      <c r="B32" s="86"/>
      <c r="C32" s="87" t="s">
        <v>73</v>
      </c>
      <c r="D32" s="88" t="s">
        <v>77</v>
      </c>
      <c r="E32" s="365">
        <v>2469</v>
      </c>
      <c r="F32" s="365">
        <v>2683</v>
      </c>
      <c r="G32" s="365">
        <v>2776</v>
      </c>
      <c r="H32" s="365">
        <v>2508</v>
      </c>
      <c r="I32" s="365">
        <v>2653</v>
      </c>
      <c r="J32" s="218"/>
    </row>
    <row r="33" spans="1:10" ht="16.5" thickBot="1">
      <c r="A33" s="160"/>
      <c r="B33" s="85"/>
      <c r="C33" s="89"/>
      <c r="D33" s="90"/>
      <c r="E33" s="366"/>
      <c r="F33" s="359"/>
      <c r="G33" s="359"/>
      <c r="H33" s="359"/>
      <c r="I33" s="367"/>
      <c r="J33" s="217"/>
    </row>
    <row r="34" spans="1:10" ht="16.5" thickBot="1">
      <c r="A34" s="160"/>
      <c r="B34" s="85"/>
      <c r="C34" s="65"/>
      <c r="D34" s="76"/>
      <c r="E34" s="368"/>
      <c r="F34" s="369"/>
      <c r="G34" s="369"/>
      <c r="H34" s="369"/>
      <c r="I34" s="370"/>
      <c r="J34" s="217"/>
    </row>
    <row r="35" spans="1:10" ht="17.25" thickBot="1" thickTop="1">
      <c r="A35" s="160" t="s">
        <v>250</v>
      </c>
      <c r="B35" s="85"/>
      <c r="C35" s="69" t="s">
        <v>36</v>
      </c>
      <c r="D35" s="70" t="s">
        <v>37</v>
      </c>
      <c r="E35" s="348">
        <v>178724</v>
      </c>
      <c r="F35" s="349">
        <v>188744</v>
      </c>
      <c r="G35" s="349">
        <v>192350</v>
      </c>
      <c r="H35" s="349">
        <v>193443</v>
      </c>
      <c r="I35" s="350">
        <v>197423.18730296748</v>
      </c>
      <c r="J35" s="217"/>
    </row>
    <row r="36" spans="1:10" ht="11.25" customHeight="1" thickTop="1">
      <c r="A36" s="57"/>
      <c r="B36" s="91"/>
      <c r="C36" s="40"/>
      <c r="D36" s="24"/>
      <c r="J36" s="217"/>
    </row>
    <row r="37" spans="1:10" ht="15.75">
      <c r="A37" s="57"/>
      <c r="B37" s="85"/>
      <c r="C37" s="92" t="s">
        <v>38</v>
      </c>
      <c r="D37" s="93"/>
      <c r="J37" s="217"/>
    </row>
    <row r="38" spans="1:10" ht="11.25" customHeight="1" thickBot="1">
      <c r="A38" s="94"/>
      <c r="B38" s="95"/>
      <c r="C38" s="96"/>
      <c r="D38" s="97"/>
      <c r="E38" s="246"/>
      <c r="F38" s="246"/>
      <c r="G38" s="246"/>
      <c r="H38" s="246"/>
      <c r="I38" s="246"/>
      <c r="J38" s="220"/>
    </row>
    <row r="39" ht="15.75" thickTop="1"/>
    <row r="41" spans="2:10" ht="30" customHeight="1">
      <c r="B41" s="180" t="s">
        <v>171</v>
      </c>
      <c r="C41" s="181"/>
      <c r="D41" s="181"/>
      <c r="E41" s="464" t="str">
        <f>IF(COUNTA(E10:I14,E18:I18,E20:H26,E30:I32,E35:I35)/78*100=100,"OK - Table 1 is fully completed","WARNING - Table 1 is not fully completed, please fill in figure, L, M or 0")</f>
        <v>OK - Table 1 is fully completed</v>
      </c>
      <c r="F41" s="464"/>
      <c r="G41" s="464"/>
      <c r="H41" s="464"/>
      <c r="I41" s="464"/>
      <c r="J41" s="182"/>
    </row>
    <row r="42" spans="2:10" ht="15" customHeight="1">
      <c r="B42" s="183" t="s">
        <v>172</v>
      </c>
      <c r="C42" s="83"/>
      <c r="D42" s="37"/>
      <c r="E42" s="465"/>
      <c r="F42" s="465"/>
      <c r="G42" s="465"/>
      <c r="H42" s="465"/>
      <c r="I42" s="465"/>
      <c r="J42" s="184"/>
    </row>
    <row r="43" spans="2:10" ht="15" customHeight="1">
      <c r="B43" s="185"/>
      <c r="C43" s="186" t="s">
        <v>173</v>
      </c>
      <c r="D43" s="38"/>
      <c r="E43" s="371">
        <f>IF(E10="M",0,E10)-IF(E11="M",0,E11)-IF(E12="M",0,E12)-IF(E13="M",0,E13)-IF(E14="M",0,E14)</f>
        <v>0</v>
      </c>
      <c r="F43" s="371">
        <f>IF(F10="M",0,F10)-IF(F11="M",0,F11)-IF(F12="M",0,F12)-IF(F13="M",0,F13)-IF(F14="M",0,F14)</f>
        <v>0</v>
      </c>
      <c r="G43" s="371">
        <f>IF(G10="M",0,G10)-IF(G11="M",0,G11)-IF(G12="M",0,G12)-IF(G13="M",0,G13)-IF(G14="M",0,G14)</f>
        <v>0</v>
      </c>
      <c r="H43" s="371">
        <f>IF(H10="M",0,H10)-IF(H11="M",0,H11)-IF(H12="M",0,H12)-IF(H13="M",0,H13)-IF(H14="M",0,H14)</f>
        <v>0</v>
      </c>
      <c r="I43" s="371">
        <f>IF(I10="M",0,I10)-IF(I11="M",0,I11)-IF(I12="M",0,I12)-IF(I13="M",0,I13)-IF(I14="M",0,I14)</f>
        <v>0</v>
      </c>
      <c r="J43" s="250"/>
    </row>
    <row r="44" spans="2:10" ht="15" customHeight="1">
      <c r="B44" s="187"/>
      <c r="C44" s="186" t="s">
        <v>586</v>
      </c>
      <c r="D44" s="38"/>
      <c r="E44" s="371">
        <f>IF(E18="M",0,E18)-IF(E20="M",0,E20)-IF(E21="M",0,E21)-IF(E24="M",0,E24)</f>
        <v>0</v>
      </c>
      <c r="F44" s="371">
        <f>IF(F18="M",0,F18)-IF(F20="M",0,F20)-IF(F21="M",0,F21)-IF(F24="M",0,F24)</f>
        <v>0</v>
      </c>
      <c r="G44" s="371">
        <f>IF(G18="M",0,G18)-IF(G20="M",0,G20)-IF(G21="M",0,G21)-IF(G24="M",0,G24)</f>
        <v>0</v>
      </c>
      <c r="H44" s="371">
        <f>IF(H18="M",0,H18)-IF(H20="M",0,H20)-IF(H21="M",0,H21)-IF(H24="M",0,H24)</f>
        <v>0</v>
      </c>
      <c r="I44" s="371"/>
      <c r="J44" s="250"/>
    </row>
    <row r="45" spans="2:10" ht="15" customHeight="1">
      <c r="B45" s="187"/>
      <c r="C45" s="186" t="s">
        <v>174</v>
      </c>
      <c r="D45" s="38"/>
      <c r="E45" s="371">
        <f>IF(E21="M",0,E21)-IF(E22="M",0,E22)-IF(E23="M",0,E23)</f>
        <v>0</v>
      </c>
      <c r="F45" s="371">
        <f>IF(F21="M",0,F21)-IF(F22="M",0,F22)-IF(F23="M",0,F23)</f>
        <v>0</v>
      </c>
      <c r="G45" s="371">
        <f>IF(G21="M",0,G21)-IF(G22="M",0,G22)-IF(G23="M",0,G23)</f>
        <v>0</v>
      </c>
      <c r="H45" s="371">
        <f>IF(H21="M",0,H21)-IF(H22="M",0,H22)-IF(H23="M",0,H23)</f>
        <v>0</v>
      </c>
      <c r="I45" s="371"/>
      <c r="J45" s="250"/>
    </row>
    <row r="46" spans="2:10" ht="15" customHeight="1">
      <c r="B46" s="188"/>
      <c r="C46" s="189" t="s">
        <v>175</v>
      </c>
      <c r="D46" s="190"/>
      <c r="E46" s="372">
        <f>IF(E24="M",0,E24)-IF(E25="M",0,E25)-IF(E26="M",0,E26)</f>
        <v>0</v>
      </c>
      <c r="F46" s="372">
        <f>IF(F24="M",0,F24)-IF(F25="M",0,F25)-IF(F26="M",0,F26)</f>
        <v>0</v>
      </c>
      <c r="G46" s="372">
        <f>IF(G24="M",0,G24)-IF(G25="M",0,G25)-IF(G26="M",0,G26)</f>
        <v>0</v>
      </c>
      <c r="H46" s="372">
        <f>IF(H24="M",0,H24)-IF(H25="M",0,H25)-IF(H26="M",0,H26)</f>
        <v>0</v>
      </c>
      <c r="I46" s="372"/>
      <c r="J46" s="251"/>
    </row>
    <row r="47" ht="15.75">
      <c r="D47" s="212"/>
    </row>
    <row r="48" ht="15.75">
      <c r="D48" s="212"/>
    </row>
    <row r="49" ht="15.75">
      <c r="D49" s="212"/>
    </row>
    <row r="50" ht="15.75">
      <c r="D50" s="212"/>
    </row>
    <row r="51" ht="15.75">
      <c r="D51" s="212"/>
    </row>
    <row r="52" ht="15.75">
      <c r="D52" s="212"/>
    </row>
    <row r="53" ht="15.75">
      <c r="D53" s="212"/>
    </row>
    <row r="54" ht="15.75">
      <c r="D54" s="212"/>
    </row>
    <row r="55" ht="15.75">
      <c r="D55" s="212"/>
    </row>
    <row r="56" ht="15.75">
      <c r="D56" s="212"/>
    </row>
    <row r="57" ht="15.75">
      <c r="D57" s="212"/>
    </row>
    <row r="58" ht="15.75">
      <c r="D58" s="212"/>
    </row>
    <row r="59" ht="15.75">
      <c r="D59" s="212"/>
    </row>
    <row r="60" ht="15.75">
      <c r="D60" s="212"/>
    </row>
    <row r="61" ht="15.75">
      <c r="D61" s="212"/>
    </row>
    <row r="62" ht="15.75">
      <c r="D62" s="212"/>
    </row>
    <row r="63" ht="15.75">
      <c r="D63" s="212"/>
    </row>
    <row r="64" ht="15.75">
      <c r="D64" s="212"/>
    </row>
    <row r="65" ht="15.75">
      <c r="D65" s="212"/>
    </row>
    <row r="66" ht="15.75">
      <c r="D66" s="212"/>
    </row>
    <row r="67" ht="15.75">
      <c r="D67" s="212"/>
    </row>
    <row r="68" ht="15.75">
      <c r="D68" s="212"/>
    </row>
    <row r="69" ht="15.75">
      <c r="D69" s="212"/>
    </row>
    <row r="71" ht="9" customHeight="1"/>
    <row r="73" ht="12" customHeight="1"/>
    <row r="76" ht="11.25" customHeight="1"/>
    <row r="78" ht="15.75">
      <c r="D78" s="212"/>
    </row>
    <row r="79" ht="15.75">
      <c r="D79" s="212"/>
    </row>
    <row r="80" ht="15.75">
      <c r="D80" s="212"/>
    </row>
    <row r="81" ht="10.5" customHeight="1">
      <c r="D81" s="212"/>
    </row>
    <row r="82" ht="15.75">
      <c r="D82" s="212"/>
    </row>
    <row r="83" ht="15.75">
      <c r="D83" s="212"/>
    </row>
    <row r="84" ht="6" customHeight="1">
      <c r="D84" s="212"/>
    </row>
    <row r="85" ht="15.75">
      <c r="D85" s="212"/>
    </row>
    <row r="86" ht="15.75">
      <c r="D86" s="212"/>
    </row>
    <row r="87" ht="15.75">
      <c r="D87" s="212"/>
    </row>
    <row r="88" ht="15.75">
      <c r="D88" s="212"/>
    </row>
    <row r="89" ht="15.75">
      <c r="D89" s="212"/>
    </row>
    <row r="90" ht="15.75">
      <c r="D90" s="212"/>
    </row>
    <row r="91" ht="15.75">
      <c r="D91" s="212"/>
    </row>
    <row r="92" ht="15.75">
      <c r="D92" s="212"/>
    </row>
    <row r="93" ht="15.75">
      <c r="D93" s="212"/>
    </row>
    <row r="94" ht="15.75">
      <c r="D94" s="212"/>
    </row>
    <row r="95" ht="15.75">
      <c r="D95" s="212"/>
    </row>
    <row r="96" ht="15.75">
      <c r="D96" s="212"/>
    </row>
    <row r="97" ht="15.75">
      <c r="D97" s="212"/>
    </row>
    <row r="98" ht="15.75">
      <c r="D98" s="212"/>
    </row>
    <row r="99" ht="15.75">
      <c r="D99" s="212"/>
    </row>
    <row r="100" ht="15.75">
      <c r="D100" s="212"/>
    </row>
    <row r="101" ht="15.75">
      <c r="D101" s="212"/>
    </row>
    <row r="102" ht="15.75">
      <c r="D102" s="212"/>
    </row>
    <row r="103" ht="15.75">
      <c r="D103" s="212"/>
    </row>
    <row r="104" ht="15.75">
      <c r="D104" s="212"/>
    </row>
    <row r="105" ht="15.75">
      <c r="D105" s="212"/>
    </row>
    <row r="107" ht="9" customHeight="1"/>
    <row r="109" ht="12" customHeight="1"/>
    <row r="112" ht="11.25" customHeight="1"/>
    <row r="114" ht="15.75">
      <c r="D114" s="212"/>
    </row>
    <row r="115" ht="15.75">
      <c r="D115" s="212"/>
    </row>
    <row r="116" ht="15.75">
      <c r="D116" s="212"/>
    </row>
    <row r="117" ht="10.5" customHeight="1">
      <c r="D117" s="212"/>
    </row>
    <row r="118" ht="15.75">
      <c r="D118" s="212"/>
    </row>
    <row r="119" ht="15.75">
      <c r="D119" s="212"/>
    </row>
    <row r="120" ht="6" customHeight="1">
      <c r="D120" s="212"/>
    </row>
    <row r="121" ht="15.75">
      <c r="D121" s="212"/>
    </row>
    <row r="122" ht="15.75">
      <c r="D122" s="212"/>
    </row>
    <row r="123" ht="15.75">
      <c r="D123" s="212"/>
    </row>
    <row r="124" ht="15.75">
      <c r="D124" s="212"/>
    </row>
    <row r="125" ht="15.75">
      <c r="D125" s="212"/>
    </row>
    <row r="126" ht="15.75">
      <c r="D126" s="212"/>
    </row>
    <row r="127" ht="15.75">
      <c r="D127" s="212"/>
    </row>
    <row r="128" ht="15.75">
      <c r="D128" s="212"/>
    </row>
    <row r="129" ht="15.75">
      <c r="D129" s="212"/>
    </row>
    <row r="130" ht="15.75">
      <c r="D130" s="212"/>
    </row>
    <row r="131" ht="15.75">
      <c r="D131" s="212"/>
    </row>
    <row r="132" ht="15.75">
      <c r="D132" s="212"/>
    </row>
    <row r="133" ht="15.75">
      <c r="D133" s="212"/>
    </row>
    <row r="134" ht="15.75">
      <c r="D134" s="212"/>
    </row>
    <row r="135" ht="15.75">
      <c r="D135" s="212"/>
    </row>
    <row r="136" ht="15.75">
      <c r="D136" s="212"/>
    </row>
    <row r="137" ht="15.75">
      <c r="D137" s="212"/>
    </row>
    <row r="138" ht="15.75">
      <c r="D138" s="212"/>
    </row>
    <row r="139" ht="15.75">
      <c r="D139" s="212"/>
    </row>
    <row r="140" ht="15.75">
      <c r="D140" s="212"/>
    </row>
    <row r="141" ht="15.75">
      <c r="D141" s="212"/>
    </row>
    <row r="143" ht="9" customHeight="1"/>
    <row r="145" ht="12" customHeight="1"/>
    <row r="148" ht="11.25" customHeight="1"/>
    <row r="150" ht="15.75">
      <c r="D150" s="212"/>
    </row>
    <row r="151" ht="15.75">
      <c r="D151" s="212"/>
    </row>
    <row r="152" ht="15.75">
      <c r="D152" s="212"/>
    </row>
    <row r="153" ht="10.5" customHeight="1">
      <c r="D153" s="212"/>
    </row>
    <row r="154" ht="15.75">
      <c r="D154" s="212"/>
    </row>
    <row r="155" ht="15.75">
      <c r="D155" s="212"/>
    </row>
    <row r="156" ht="6" customHeight="1">
      <c r="D156" s="212"/>
    </row>
    <row r="157" ht="15.75">
      <c r="D157" s="212"/>
    </row>
    <row r="158" ht="15.75">
      <c r="D158" s="212"/>
    </row>
    <row r="159" ht="15.75">
      <c r="D159" s="212"/>
    </row>
    <row r="160" ht="15.75">
      <c r="D160" s="212"/>
    </row>
    <row r="161" ht="15.75">
      <c r="D161" s="212"/>
    </row>
    <row r="162" ht="15.75">
      <c r="D162" s="212"/>
    </row>
    <row r="163" ht="15.75">
      <c r="D163" s="212"/>
    </row>
    <row r="164" ht="15.75">
      <c r="D164" s="212"/>
    </row>
    <row r="165" ht="15.75">
      <c r="D165" s="212"/>
    </row>
    <row r="166" ht="15.75">
      <c r="D166" s="212"/>
    </row>
    <row r="167" ht="15.75">
      <c r="D167" s="212"/>
    </row>
    <row r="168" ht="15.75">
      <c r="D168" s="212"/>
    </row>
    <row r="169" ht="15.75">
      <c r="D169" s="212"/>
    </row>
    <row r="170" ht="15.75">
      <c r="D170" s="212"/>
    </row>
    <row r="171" ht="15.75">
      <c r="D171" s="212"/>
    </row>
    <row r="172" ht="15.75">
      <c r="D172" s="212"/>
    </row>
    <row r="173" ht="15.75">
      <c r="D173" s="212"/>
    </row>
    <row r="174" ht="15.75">
      <c r="D174" s="212"/>
    </row>
    <row r="175" ht="15.75">
      <c r="D175" s="212"/>
    </row>
    <row r="176" ht="15.75">
      <c r="D176" s="212"/>
    </row>
    <row r="177" ht="15.75">
      <c r="D177" s="212"/>
    </row>
    <row r="179" ht="9" customHeight="1"/>
    <row r="181" ht="12" customHeight="1"/>
    <row r="192" ht="10.5" customHeight="1"/>
    <row r="194" ht="6" customHeight="1"/>
    <row r="225" ht="9" customHeight="1"/>
    <row r="226" ht="9" customHeight="1"/>
    <row r="230" ht="9.75" customHeight="1"/>
    <row r="232" ht="8.25" customHeight="1"/>
    <row r="233" ht="16.5" customHeight="1"/>
    <row r="234" ht="16.5" customHeight="1"/>
    <row r="236" ht="9.75" customHeight="1"/>
    <row r="245" ht="10.5" customHeight="1"/>
    <row r="247" ht="6" customHeight="1"/>
    <row r="248" spans="1:3" s="223" customFormat="1" ht="14.25">
      <c r="A248" s="225"/>
      <c r="C248" s="248"/>
    </row>
    <row r="249" spans="1:3" s="224" customFormat="1" ht="12.75">
      <c r="A249" s="225"/>
      <c r="C249" s="249"/>
    </row>
    <row r="250" spans="1:3" s="223" customFormat="1" ht="14.25">
      <c r="A250" s="225"/>
      <c r="C250" s="248"/>
    </row>
    <row r="251" spans="1:3" s="223" customFormat="1" ht="14.25">
      <c r="A251" s="225"/>
      <c r="C251" s="248"/>
    </row>
    <row r="252" spans="1:3" s="223" customFormat="1" ht="14.25">
      <c r="A252" s="225"/>
      <c r="C252" s="248"/>
    </row>
    <row r="253" spans="1:3" s="223" customFormat="1" ht="14.25">
      <c r="A253" s="225"/>
      <c r="C253" s="248"/>
    </row>
    <row r="254" spans="1:3" s="223" customFormat="1" ht="14.25">
      <c r="A254" s="225"/>
      <c r="C254" s="248"/>
    </row>
    <row r="255" spans="1:3" s="223" customFormat="1" ht="14.25">
      <c r="A255" s="225"/>
      <c r="C255" s="248"/>
    </row>
    <row r="256" spans="1:3" s="223" customFormat="1" ht="14.25">
      <c r="A256" s="225"/>
      <c r="C256" s="248"/>
    </row>
    <row r="257" spans="1:3" s="223" customFormat="1" ht="14.25">
      <c r="A257" s="225"/>
      <c r="C257" s="248"/>
    </row>
    <row r="258" spans="1:3" s="223" customFormat="1" ht="14.25">
      <c r="A258" s="225"/>
      <c r="C258" s="248"/>
    </row>
    <row r="259" spans="1:3" s="223" customFormat="1" ht="14.25">
      <c r="A259" s="225"/>
      <c r="C259" s="248"/>
    </row>
    <row r="260" spans="1:3" s="223" customFormat="1" ht="14.25">
      <c r="A260" s="225"/>
      <c r="C260" s="248"/>
    </row>
    <row r="261" spans="1:3" s="223" customFormat="1" ht="14.25">
      <c r="A261" s="225"/>
      <c r="C261" s="248"/>
    </row>
    <row r="262" spans="1:3" s="223" customFormat="1" ht="14.25">
      <c r="A262" s="225"/>
      <c r="C262" s="248"/>
    </row>
    <row r="263" spans="1:3" s="223" customFormat="1" ht="14.25">
      <c r="A263" s="225"/>
      <c r="C263" s="248"/>
    </row>
    <row r="264" spans="1:3" s="223" customFormat="1" ht="14.25">
      <c r="A264" s="225"/>
      <c r="C264" s="248"/>
    </row>
    <row r="265" spans="1:3" s="223" customFormat="1" ht="14.25">
      <c r="A265" s="225"/>
      <c r="C265" s="248"/>
    </row>
    <row r="266" spans="1:3" s="223" customFormat="1" ht="14.25">
      <c r="A266" s="225"/>
      <c r="C266" s="248"/>
    </row>
    <row r="267" spans="1:3" s="223" customFormat="1" ht="14.25">
      <c r="A267" s="225"/>
      <c r="C267" s="248"/>
    </row>
    <row r="268" spans="1:3" s="223" customFormat="1" ht="14.25">
      <c r="A268" s="225"/>
      <c r="C268" s="248"/>
    </row>
    <row r="269" spans="1:3" s="223" customFormat="1" ht="14.25">
      <c r="A269" s="225"/>
      <c r="C269" s="248"/>
    </row>
    <row r="270" spans="1:3" s="223" customFormat="1" ht="14.25">
      <c r="A270" s="225"/>
      <c r="C270" s="248"/>
    </row>
    <row r="271" spans="1:3" s="223" customFormat="1" ht="14.25">
      <c r="A271" s="225"/>
      <c r="C271" s="248"/>
    </row>
    <row r="272" spans="1:3" s="223" customFormat="1" ht="14.25">
      <c r="A272" s="225"/>
      <c r="C272" s="248"/>
    </row>
    <row r="273" spans="1:3" s="223" customFormat="1" ht="14.25">
      <c r="A273" s="225"/>
      <c r="C273" s="248"/>
    </row>
    <row r="274" spans="1:3" s="223" customFormat="1" ht="14.25">
      <c r="A274" s="225"/>
      <c r="C274" s="248"/>
    </row>
    <row r="275" spans="1:3" s="223" customFormat="1" ht="14.25">
      <c r="A275" s="225"/>
      <c r="C275" s="248"/>
    </row>
    <row r="276" spans="1:3" s="223" customFormat="1" ht="14.25">
      <c r="A276" s="225"/>
      <c r="C276" s="248"/>
    </row>
    <row r="277" spans="1:3" s="223" customFormat="1" ht="14.25">
      <c r="A277" s="225"/>
      <c r="C277" s="248"/>
    </row>
    <row r="278" ht="9" customHeight="1"/>
    <row r="279" ht="9" customHeight="1"/>
    <row r="283" ht="9.75" customHeight="1"/>
    <row r="285" ht="8.25" customHeight="1"/>
    <row r="286" ht="16.5" customHeight="1"/>
    <row r="287" ht="16.5" customHeight="1"/>
    <row r="289" ht="9.75" customHeight="1"/>
    <row r="290" ht="9.75" customHeight="1"/>
    <row r="291" ht="9.75" customHeight="1"/>
    <row r="299" ht="10.5" customHeight="1"/>
    <row r="301" ht="6" customHeight="1"/>
    <row r="302" spans="1:3" s="223" customFormat="1" ht="14.25">
      <c r="A302" s="225"/>
      <c r="C302" s="248"/>
    </row>
    <row r="303" spans="1:3" s="224" customFormat="1" ht="12.75">
      <c r="A303" s="225"/>
      <c r="C303" s="249"/>
    </row>
    <row r="304" spans="1:3" s="223" customFormat="1" ht="14.25">
      <c r="A304" s="225"/>
      <c r="C304" s="248"/>
    </row>
    <row r="305" spans="1:3" s="223" customFormat="1" ht="14.25">
      <c r="A305" s="225"/>
      <c r="C305" s="248"/>
    </row>
    <row r="306" spans="1:3" s="223" customFormat="1" ht="14.25">
      <c r="A306" s="225"/>
      <c r="C306" s="248"/>
    </row>
    <row r="307" spans="1:3" s="223" customFormat="1" ht="14.25">
      <c r="A307" s="225"/>
      <c r="C307" s="248"/>
    </row>
    <row r="308" spans="1:3" s="223" customFormat="1" ht="14.25">
      <c r="A308" s="225"/>
      <c r="C308" s="248"/>
    </row>
    <row r="309" spans="1:3" s="223" customFormat="1" ht="14.25">
      <c r="A309" s="225"/>
      <c r="C309" s="248"/>
    </row>
    <row r="310" spans="1:3" s="223" customFormat="1" ht="14.25">
      <c r="A310" s="225"/>
      <c r="C310" s="248"/>
    </row>
    <row r="311" spans="1:3" s="223" customFormat="1" ht="14.25">
      <c r="A311" s="225"/>
      <c r="C311" s="248"/>
    </row>
    <row r="312" spans="1:3" s="223" customFormat="1" ht="14.25">
      <c r="A312" s="225"/>
      <c r="C312" s="248"/>
    </row>
    <row r="313" spans="1:3" s="223" customFormat="1" ht="14.25">
      <c r="A313" s="225"/>
      <c r="C313" s="248"/>
    </row>
    <row r="314" spans="1:3" s="223" customFormat="1" ht="14.25">
      <c r="A314" s="225"/>
      <c r="C314" s="248"/>
    </row>
    <row r="315" spans="1:3" s="223" customFormat="1" ht="14.25">
      <c r="A315" s="225"/>
      <c r="C315" s="248"/>
    </row>
    <row r="316" spans="1:3" s="223" customFormat="1" ht="14.25">
      <c r="A316" s="225"/>
      <c r="C316" s="248"/>
    </row>
    <row r="317" spans="1:3" s="223" customFormat="1" ht="14.25">
      <c r="A317" s="225"/>
      <c r="C317" s="248"/>
    </row>
    <row r="318" spans="1:3" s="223" customFormat="1" ht="14.25">
      <c r="A318" s="225"/>
      <c r="C318" s="248"/>
    </row>
    <row r="319" spans="1:3" s="223" customFormat="1" ht="14.25">
      <c r="A319" s="225"/>
      <c r="C319" s="248"/>
    </row>
    <row r="320" spans="1:3" s="223" customFormat="1" ht="14.25">
      <c r="A320" s="225"/>
      <c r="C320" s="248"/>
    </row>
    <row r="321" spans="1:3" s="223" customFormat="1" ht="14.25">
      <c r="A321" s="225"/>
      <c r="C321" s="248"/>
    </row>
    <row r="322" spans="1:3" s="223" customFormat="1" ht="14.25">
      <c r="A322" s="225"/>
      <c r="C322" s="248"/>
    </row>
    <row r="323" spans="1:3" s="223" customFormat="1" ht="14.25">
      <c r="A323" s="225"/>
      <c r="C323" s="248"/>
    </row>
    <row r="324" spans="1:3" s="223" customFormat="1" ht="14.25">
      <c r="A324" s="225"/>
      <c r="C324" s="248"/>
    </row>
    <row r="325" spans="1:3" s="223" customFormat="1" ht="14.25">
      <c r="A325" s="225"/>
      <c r="C325" s="248"/>
    </row>
    <row r="326" spans="1:3" s="223" customFormat="1" ht="14.25">
      <c r="A326" s="225"/>
      <c r="C326" s="248"/>
    </row>
    <row r="327" spans="1:3" s="223" customFormat="1" ht="14.25">
      <c r="A327" s="225"/>
      <c r="C327" s="248"/>
    </row>
    <row r="328" spans="1:3" s="223" customFormat="1" ht="14.25">
      <c r="A328" s="225"/>
      <c r="C328" s="248"/>
    </row>
    <row r="329" spans="1:3" s="223" customFormat="1" ht="14.25">
      <c r="A329" s="225"/>
      <c r="C329" s="248"/>
    </row>
    <row r="330" spans="1:3" s="223" customFormat="1" ht="14.25">
      <c r="A330" s="225"/>
      <c r="C330" s="248"/>
    </row>
    <row r="332" ht="9" customHeight="1"/>
    <row r="333" ht="9" customHeight="1"/>
    <row r="337" ht="9.75" customHeight="1"/>
    <row r="339" ht="8.25" customHeight="1"/>
    <row r="340" ht="16.5" customHeight="1"/>
    <row r="341" ht="16.5" customHeight="1"/>
    <row r="343" ht="9.75" customHeight="1"/>
    <row r="344" ht="9.75" customHeight="1"/>
    <row r="345" ht="10.5" customHeight="1"/>
    <row r="346" ht="9.75" customHeight="1"/>
    <row r="354" ht="10.5" customHeight="1"/>
    <row r="356" ht="6" customHeight="1"/>
    <row r="357" spans="1:3" s="223" customFormat="1" ht="14.25">
      <c r="A357" s="225"/>
      <c r="C357" s="248"/>
    </row>
    <row r="358" spans="1:3" s="224" customFormat="1" ht="12.75">
      <c r="A358" s="225"/>
      <c r="C358" s="249"/>
    </row>
    <row r="359" spans="1:3" s="223" customFormat="1" ht="14.25">
      <c r="A359" s="225"/>
      <c r="C359" s="248"/>
    </row>
    <row r="360" spans="1:3" s="223" customFormat="1" ht="14.25">
      <c r="A360" s="225"/>
      <c r="C360" s="248"/>
    </row>
    <row r="361" spans="1:3" s="223" customFormat="1" ht="14.25">
      <c r="A361" s="225"/>
      <c r="C361" s="248"/>
    </row>
    <row r="362" spans="1:3" s="223" customFormat="1" ht="14.25">
      <c r="A362" s="225"/>
      <c r="C362" s="248"/>
    </row>
    <row r="363" spans="1:3" s="223" customFormat="1" ht="14.25">
      <c r="A363" s="225"/>
      <c r="C363" s="248"/>
    </row>
    <row r="364" spans="1:3" s="223" customFormat="1" ht="14.25">
      <c r="A364" s="225"/>
      <c r="C364" s="248"/>
    </row>
    <row r="365" spans="1:3" s="223" customFormat="1" ht="14.25">
      <c r="A365" s="225"/>
      <c r="C365" s="248"/>
    </row>
    <row r="366" spans="1:3" s="223" customFormat="1" ht="14.25">
      <c r="A366" s="225"/>
      <c r="C366" s="248"/>
    </row>
    <row r="367" spans="1:3" s="223" customFormat="1" ht="14.25">
      <c r="A367" s="225"/>
      <c r="C367" s="248"/>
    </row>
    <row r="368" spans="1:3" s="223" customFormat="1" ht="14.25">
      <c r="A368" s="225"/>
      <c r="C368" s="248"/>
    </row>
    <row r="369" spans="1:3" s="223" customFormat="1" ht="14.25">
      <c r="A369" s="225"/>
      <c r="C369" s="248"/>
    </row>
    <row r="370" spans="1:3" s="223" customFormat="1" ht="14.25">
      <c r="A370" s="225"/>
      <c r="C370" s="248"/>
    </row>
    <row r="371" spans="1:3" s="223" customFormat="1" ht="14.25">
      <c r="A371" s="225"/>
      <c r="C371" s="248"/>
    </row>
    <row r="372" spans="1:3" s="223" customFormat="1" ht="14.25">
      <c r="A372" s="225"/>
      <c r="C372" s="248"/>
    </row>
    <row r="373" spans="1:3" s="223" customFormat="1" ht="14.25">
      <c r="A373" s="225"/>
      <c r="C373" s="248"/>
    </row>
    <row r="374" spans="1:3" s="223" customFormat="1" ht="14.25">
      <c r="A374" s="225"/>
      <c r="C374" s="248"/>
    </row>
    <row r="375" spans="1:3" s="223" customFormat="1" ht="14.25">
      <c r="A375" s="225"/>
      <c r="C375" s="248"/>
    </row>
    <row r="376" spans="1:3" s="223" customFormat="1" ht="14.25">
      <c r="A376" s="225"/>
      <c r="C376" s="248"/>
    </row>
    <row r="377" spans="1:3" s="223" customFormat="1" ht="14.25">
      <c r="A377" s="225"/>
      <c r="C377" s="248"/>
    </row>
    <row r="378" spans="1:3" s="223" customFormat="1" ht="14.25">
      <c r="A378" s="225"/>
      <c r="C378" s="248"/>
    </row>
    <row r="379" spans="1:3" s="223" customFormat="1" ht="14.25">
      <c r="A379" s="225"/>
      <c r="C379" s="248"/>
    </row>
    <row r="380" spans="1:3" s="223" customFormat="1" ht="14.25">
      <c r="A380" s="225"/>
      <c r="C380" s="248"/>
    </row>
    <row r="381" spans="1:3" s="223" customFormat="1" ht="14.25">
      <c r="A381" s="225"/>
      <c r="C381" s="248"/>
    </row>
    <row r="382" spans="1:3" s="223" customFormat="1" ht="14.25">
      <c r="A382" s="225"/>
      <c r="C382" s="248"/>
    </row>
    <row r="383" spans="1:3" s="223" customFormat="1" ht="14.25">
      <c r="A383" s="225"/>
      <c r="C383" s="248"/>
    </row>
    <row r="384" spans="1:3" s="223" customFormat="1" ht="14.25">
      <c r="A384" s="225"/>
      <c r="C384" s="248"/>
    </row>
    <row r="385" spans="1:3" s="223" customFormat="1" ht="14.25">
      <c r="A385" s="225"/>
      <c r="C385" s="248"/>
    </row>
    <row r="386" spans="1:3" s="223" customFormat="1" ht="14.25">
      <c r="A386" s="225"/>
      <c r="C386" s="248"/>
    </row>
    <row r="387" ht="9" customHeight="1"/>
    <row r="388" ht="9" customHeight="1"/>
    <row r="392" ht="9.75" customHeight="1"/>
    <row r="394" ht="8.25" customHeight="1"/>
    <row r="395" ht="16.5" customHeight="1"/>
    <row r="396" ht="16.5" customHeight="1"/>
    <row r="398" ht="9.75" customHeight="1"/>
    <row r="399" ht="9.75" customHeight="1"/>
    <row r="400" ht="9.75" customHeight="1"/>
    <row r="401" ht="9.75" customHeight="1"/>
    <row r="408" ht="10.5" customHeight="1"/>
    <row r="410" ht="6" customHeight="1"/>
    <row r="411" spans="1:3" s="223" customFormat="1" ht="14.25">
      <c r="A411" s="225"/>
      <c r="C411" s="248"/>
    </row>
    <row r="412" spans="1:3" s="223" customFormat="1" ht="14.25">
      <c r="A412" s="225"/>
      <c r="C412" s="248"/>
    </row>
    <row r="413" spans="1:3" s="223" customFormat="1" ht="14.25">
      <c r="A413" s="225"/>
      <c r="C413" s="248"/>
    </row>
    <row r="414" spans="1:3" s="223" customFormat="1" ht="14.25">
      <c r="A414" s="225"/>
      <c r="C414" s="248"/>
    </row>
    <row r="415" spans="1:3" s="223" customFormat="1" ht="14.25">
      <c r="A415" s="225"/>
      <c r="C415" s="248"/>
    </row>
    <row r="416" spans="1:3" s="223" customFormat="1" ht="14.25">
      <c r="A416" s="225"/>
      <c r="C416" s="248"/>
    </row>
    <row r="417" spans="1:3" s="223" customFormat="1" ht="14.25">
      <c r="A417" s="225"/>
      <c r="C417" s="248"/>
    </row>
    <row r="418" spans="1:3" s="223" customFormat="1" ht="14.25">
      <c r="A418" s="225"/>
      <c r="C418" s="248"/>
    </row>
    <row r="419" spans="1:3" s="223" customFormat="1" ht="14.25">
      <c r="A419" s="225"/>
      <c r="C419" s="248"/>
    </row>
    <row r="420" spans="1:3" s="223" customFormat="1" ht="14.25">
      <c r="A420" s="225"/>
      <c r="C420" s="248"/>
    </row>
    <row r="421" spans="1:3" s="223" customFormat="1" ht="14.25">
      <c r="A421" s="225"/>
      <c r="C421" s="248"/>
    </row>
    <row r="422" spans="1:3" s="223" customFormat="1" ht="14.25">
      <c r="A422" s="225"/>
      <c r="C422" s="248"/>
    </row>
    <row r="423" spans="1:3" s="223" customFormat="1" ht="14.25">
      <c r="A423" s="225"/>
      <c r="C423" s="248"/>
    </row>
    <row r="424" spans="1:3" s="223" customFormat="1" ht="14.25">
      <c r="A424" s="225"/>
      <c r="C424" s="248"/>
    </row>
    <row r="425" spans="1:3" s="223" customFormat="1" ht="14.25">
      <c r="A425" s="225"/>
      <c r="C425" s="248"/>
    </row>
    <row r="426" spans="1:3" s="223" customFormat="1" ht="14.25">
      <c r="A426" s="225"/>
      <c r="C426" s="248"/>
    </row>
    <row r="427" spans="1:3" s="223" customFormat="1" ht="14.25">
      <c r="A427" s="225"/>
      <c r="C427" s="248"/>
    </row>
    <row r="428" spans="1:3" s="223" customFormat="1" ht="14.25">
      <c r="A428" s="225"/>
      <c r="C428" s="248"/>
    </row>
    <row r="429" spans="1:3" s="223" customFormat="1" ht="14.25">
      <c r="A429" s="225"/>
      <c r="C429" s="248"/>
    </row>
    <row r="430" spans="1:3" s="223" customFormat="1" ht="14.25">
      <c r="A430" s="225"/>
      <c r="C430" s="248"/>
    </row>
    <row r="431" spans="1:3" s="223" customFormat="1" ht="14.25">
      <c r="A431" s="225"/>
      <c r="C431" s="248"/>
    </row>
    <row r="432" spans="1:3" s="223" customFormat="1" ht="14.25">
      <c r="A432" s="225"/>
      <c r="C432" s="248"/>
    </row>
    <row r="433" spans="1:3" s="223" customFormat="1" ht="14.25">
      <c r="A433" s="225"/>
      <c r="C433" s="248"/>
    </row>
    <row r="434" spans="1:3" s="223" customFormat="1" ht="14.25">
      <c r="A434" s="225"/>
      <c r="C434" s="248"/>
    </row>
    <row r="435" spans="1:3" s="223" customFormat="1" ht="14.25">
      <c r="A435" s="225"/>
      <c r="C435" s="248"/>
    </row>
    <row r="436" spans="1:3" s="223" customFormat="1" ht="14.25">
      <c r="A436" s="225"/>
      <c r="C436" s="248"/>
    </row>
    <row r="437" spans="1:3" s="223" customFormat="1" ht="14.25">
      <c r="A437" s="225"/>
      <c r="C437" s="248"/>
    </row>
    <row r="438" spans="1:3" s="223" customFormat="1" ht="14.25">
      <c r="A438" s="225"/>
      <c r="C438" s="248"/>
    </row>
    <row r="439" spans="1:3" s="223" customFormat="1" ht="14.25">
      <c r="A439" s="225"/>
      <c r="C439" s="248"/>
    </row>
    <row r="440" spans="1:3" s="223" customFormat="1" ht="9" customHeight="1">
      <c r="A440" s="225"/>
      <c r="C440" s="248"/>
    </row>
    <row r="442" ht="8.25" customHeight="1"/>
    <row r="443" ht="16.5" customHeight="1"/>
  </sheetData>
  <sheetProtection password="CA3F" sheet="1" objects="1" scenarios="1"/>
  <mergeCells count="2">
    <mergeCell ref="E41:I41"/>
    <mergeCell ref="E42:I42"/>
  </mergeCells>
  <conditionalFormatting sqref="E41:I41">
    <cfRule type="expression" priority="1" dxfId="14" stopIfTrue="1">
      <formula>(COUNTA(E10:I14,E18:I18,E20:H26,E30:I32,E35:I35)/78)*100&lt;&gt;100</formula>
    </cfRule>
  </conditionalFormatting>
  <conditionalFormatting sqref="E10:I14">
    <cfRule type="cellIs" priority="2" dxfId="10" operator="between" stopIfTrue="1">
      <formula>-1000000000000</formula>
      <formula>1000000000000</formula>
    </cfRule>
    <cfRule type="cellIs" priority="3" dxfId="10" operator="equal" stopIfTrue="1">
      <formula>"M"</formula>
    </cfRule>
    <cfRule type="cellIs" priority="4" dxfId="10" operator="equal" stopIfTrue="1">
      <formula>"L"</formula>
    </cfRule>
  </conditionalFormatting>
  <dataValidations count="1">
    <dataValidation errorStyle="warning" type="list" allowBlank="1" showInputMessage="1" showErrorMessage="1" promptTitle="Please indicate status of data:" prompt="Please select one option from the drop-down list!" errorTitle="Please select from the list only" error="Please select one option from the drop-down list only!" sqref="E8:H8 E16:H16">
      <formula1>$L$1:$L$3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3"/>
  <sheetViews>
    <sheetView showGridLines="0" defaultGridColor="0" zoomScale="70" zoomScaleNormal="70" zoomScalePageLayoutView="0" colorId="22" workbookViewId="0" topLeftCell="B20">
      <selection activeCell="C5" sqref="C5"/>
    </sheetView>
  </sheetViews>
  <sheetFormatPr defaultColWidth="9.77734375" defaultRowHeight="15"/>
  <cols>
    <col min="1" max="1" width="5.88671875" style="225" hidden="1" customWidth="1"/>
    <col min="2" max="2" width="3.77734375" style="230" customWidth="1"/>
    <col min="3" max="3" width="59.445312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34"/>
      <c r="C1" s="44" t="s">
        <v>193</v>
      </c>
      <c r="D1" s="237"/>
      <c r="L1" s="456" t="s">
        <v>555</v>
      </c>
      <c r="M1" s="456" t="str">
        <f>'Cover page'!$N$1</f>
        <v>Apr.2014</v>
      </c>
    </row>
    <row r="2" spans="1:12" ht="11.25" customHeight="1" thickBot="1">
      <c r="A2" s="34"/>
      <c r="B2" s="134"/>
      <c r="C2" s="45"/>
      <c r="D2" s="252"/>
      <c r="K2" s="212"/>
      <c r="L2" s="456" t="s">
        <v>556</v>
      </c>
    </row>
    <row r="3" spans="1:12" ht="16.5" thickTop="1">
      <c r="A3" s="112"/>
      <c r="B3" s="135"/>
      <c r="C3" s="46"/>
      <c r="D3" s="253"/>
      <c r="E3" s="254"/>
      <c r="F3" s="254"/>
      <c r="G3" s="254"/>
      <c r="H3" s="254"/>
      <c r="I3" s="254"/>
      <c r="J3" s="255"/>
      <c r="K3" s="212"/>
      <c r="L3" s="456" t="s">
        <v>557</v>
      </c>
    </row>
    <row r="4" spans="1:15" ht="15.75">
      <c r="A4" s="114"/>
      <c r="B4" s="136"/>
      <c r="C4" s="47" t="str">
        <f>'Cover page'!E13</f>
        <v>Member state: Finland</v>
      </c>
      <c r="D4" s="25"/>
      <c r="E4" s="26"/>
      <c r="F4" s="26" t="s">
        <v>2</v>
      </c>
      <c r="G4" s="26"/>
      <c r="H4" s="27"/>
      <c r="I4" s="256"/>
      <c r="J4" s="258"/>
      <c r="L4" s="456" t="s">
        <v>558</v>
      </c>
      <c r="O4" s="212"/>
    </row>
    <row r="5" spans="1:15" ht="15.75">
      <c r="A5" s="114"/>
      <c r="B5" s="136"/>
      <c r="C5" s="227" t="s">
        <v>625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59"/>
      <c r="J5" s="258"/>
      <c r="O5" s="212"/>
    </row>
    <row r="6" spans="1:15" ht="15.75">
      <c r="A6" s="114"/>
      <c r="B6" s="136"/>
      <c r="C6" s="461" t="str">
        <f>'Cover page'!E14</f>
        <v>Date: 31/03/2014</v>
      </c>
      <c r="D6" s="207"/>
      <c r="E6" s="207"/>
      <c r="F6" s="207"/>
      <c r="G6" s="208"/>
      <c r="H6" s="171"/>
      <c r="I6" s="263"/>
      <c r="J6" s="258"/>
      <c r="O6" s="212"/>
    </row>
    <row r="7" spans="1:15" ht="10.5" customHeight="1" thickBot="1">
      <c r="A7" s="114"/>
      <c r="B7" s="136"/>
      <c r="C7" s="48"/>
      <c r="D7" s="264"/>
      <c r="E7" s="264"/>
      <c r="F7" s="264"/>
      <c r="G7" s="264"/>
      <c r="H7" s="265"/>
      <c r="I7" s="244"/>
      <c r="J7" s="258"/>
      <c r="O7" s="212"/>
    </row>
    <row r="8" spans="1:15" ht="17.25" thickBot="1" thickTop="1">
      <c r="A8" s="307" t="s">
        <v>251</v>
      </c>
      <c r="B8" s="136"/>
      <c r="C8" s="39" t="s">
        <v>95</v>
      </c>
      <c r="D8" s="332">
        <v>-10595</v>
      </c>
      <c r="E8" s="333">
        <v>-7180</v>
      </c>
      <c r="F8" s="333">
        <v>-7777</v>
      </c>
      <c r="G8" s="333">
        <v>-8420</v>
      </c>
      <c r="H8" s="334">
        <v>-7521</v>
      </c>
      <c r="I8" s="138"/>
      <c r="J8" s="266"/>
      <c r="O8" s="212"/>
    </row>
    <row r="9" spans="1:15" ht="16.5" thickTop="1">
      <c r="A9" s="307"/>
      <c r="B9" s="136"/>
      <c r="C9" s="133" t="s">
        <v>126</v>
      </c>
      <c r="D9" s="457" t="s">
        <v>557</v>
      </c>
      <c r="E9" s="457" t="s">
        <v>557</v>
      </c>
      <c r="F9" s="457" t="s">
        <v>557</v>
      </c>
      <c r="G9" s="457" t="s">
        <v>557</v>
      </c>
      <c r="H9" s="457" t="s">
        <v>6</v>
      </c>
      <c r="I9" s="139"/>
      <c r="J9" s="267"/>
      <c r="O9" s="212"/>
    </row>
    <row r="10" spans="1:15" ht="11.25" customHeight="1">
      <c r="A10" s="307"/>
      <c r="B10" s="136"/>
      <c r="C10" s="133"/>
      <c r="D10" s="411"/>
      <c r="E10" s="142"/>
      <c r="F10" s="142"/>
      <c r="G10" s="142"/>
      <c r="H10" s="412"/>
      <c r="I10" s="413"/>
      <c r="J10" s="267"/>
      <c r="O10" s="212"/>
    </row>
    <row r="11" spans="1:15" ht="15.75">
      <c r="A11" s="307" t="s">
        <v>252</v>
      </c>
      <c r="B11" s="136"/>
      <c r="C11" s="414" t="s">
        <v>137</v>
      </c>
      <c r="D11" s="415">
        <v>187</v>
      </c>
      <c r="E11" s="415">
        <v>592</v>
      </c>
      <c r="F11" s="415">
        <v>2077</v>
      </c>
      <c r="G11" s="415">
        <v>1007</v>
      </c>
      <c r="H11" s="415">
        <v>-181</v>
      </c>
      <c r="I11" s="416"/>
      <c r="J11" s="267"/>
      <c r="O11" s="212"/>
    </row>
    <row r="12" spans="1:15" ht="15.75">
      <c r="A12" s="307" t="s">
        <v>253</v>
      </c>
      <c r="B12" s="136"/>
      <c r="C12" s="417" t="s">
        <v>39</v>
      </c>
      <c r="D12" s="415">
        <v>491</v>
      </c>
      <c r="E12" s="415">
        <v>668</v>
      </c>
      <c r="F12" s="415">
        <v>3347</v>
      </c>
      <c r="G12" s="415">
        <v>3856</v>
      </c>
      <c r="H12" s="415">
        <v>711</v>
      </c>
      <c r="I12" s="416" t="s">
        <v>45</v>
      </c>
      <c r="J12" s="267"/>
      <c r="O12" s="212"/>
    </row>
    <row r="13" spans="1:15" ht="15.75">
      <c r="A13" s="307" t="s">
        <v>254</v>
      </c>
      <c r="B13" s="136"/>
      <c r="C13" s="418" t="s">
        <v>40</v>
      </c>
      <c r="D13" s="415">
        <v>-83</v>
      </c>
      <c r="E13" s="415">
        <v>-55</v>
      </c>
      <c r="F13" s="415">
        <v>-1512</v>
      </c>
      <c r="G13" s="415">
        <v>-2372</v>
      </c>
      <c r="H13" s="415">
        <v>-402</v>
      </c>
      <c r="I13" s="416"/>
      <c r="J13" s="267"/>
      <c r="O13" s="212"/>
    </row>
    <row r="14" spans="1:15" ht="15.75">
      <c r="A14" s="307" t="s">
        <v>255</v>
      </c>
      <c r="B14" s="136"/>
      <c r="C14" s="418" t="s">
        <v>41</v>
      </c>
      <c r="D14" s="415">
        <v>6</v>
      </c>
      <c r="E14" s="415">
        <v>382</v>
      </c>
      <c r="F14" s="415">
        <v>1476</v>
      </c>
      <c r="G14" s="415">
        <v>138</v>
      </c>
      <c r="H14" s="415">
        <v>0</v>
      </c>
      <c r="I14" s="416"/>
      <c r="J14" s="267"/>
      <c r="O14" s="212"/>
    </row>
    <row r="15" spans="1:15" ht="15.75">
      <c r="A15" s="307" t="s">
        <v>256</v>
      </c>
      <c r="B15" s="136"/>
      <c r="C15" s="418" t="s">
        <v>42</v>
      </c>
      <c r="D15" s="415">
        <v>-221</v>
      </c>
      <c r="E15" s="415">
        <v>-133</v>
      </c>
      <c r="F15" s="415">
        <v>-119</v>
      </c>
      <c r="G15" s="415">
        <v>-73</v>
      </c>
      <c r="H15" s="415">
        <v>-490</v>
      </c>
      <c r="I15" s="416"/>
      <c r="J15" s="267"/>
      <c r="O15" s="212"/>
    </row>
    <row r="16" spans="1:15" ht="15.75">
      <c r="A16" s="307" t="s">
        <v>257</v>
      </c>
      <c r="B16" s="91"/>
      <c r="C16" s="418" t="s">
        <v>43</v>
      </c>
      <c r="D16" s="415">
        <v>-6</v>
      </c>
      <c r="E16" s="415">
        <v>-270</v>
      </c>
      <c r="F16" s="415">
        <v>-1115</v>
      </c>
      <c r="G16" s="415">
        <v>-542</v>
      </c>
      <c r="H16" s="415">
        <v>0</v>
      </c>
      <c r="I16" s="416"/>
      <c r="J16" s="267"/>
      <c r="O16" s="212"/>
    </row>
    <row r="17" spans="1:15" ht="15.75">
      <c r="A17" s="307" t="s">
        <v>258</v>
      </c>
      <c r="B17" s="91"/>
      <c r="C17" s="430" t="s">
        <v>132</v>
      </c>
      <c r="D17" s="415">
        <v>21</v>
      </c>
      <c r="E17" s="415">
        <v>-244</v>
      </c>
      <c r="F17" s="415">
        <v>-1116</v>
      </c>
      <c r="G17" s="415">
        <v>-543</v>
      </c>
      <c r="H17" s="415">
        <v>0</v>
      </c>
      <c r="I17" s="416"/>
      <c r="J17" s="267"/>
      <c r="O17" s="212"/>
    </row>
    <row r="18" spans="1:15" ht="15.75">
      <c r="A18" s="307" t="s">
        <v>259</v>
      </c>
      <c r="B18" s="91"/>
      <c r="C18" s="431" t="s">
        <v>543</v>
      </c>
      <c r="D18" s="419"/>
      <c r="E18" s="419"/>
      <c r="F18" s="419"/>
      <c r="G18" s="419"/>
      <c r="H18" s="419"/>
      <c r="I18" s="420"/>
      <c r="J18" s="267"/>
      <c r="O18" s="212"/>
    </row>
    <row r="19" spans="1:15" ht="15.75">
      <c r="A19" s="307" t="s">
        <v>260</v>
      </c>
      <c r="B19" s="91"/>
      <c r="C19" s="431" t="s">
        <v>544</v>
      </c>
      <c r="D19" s="419"/>
      <c r="E19" s="419"/>
      <c r="F19" s="419"/>
      <c r="G19" s="419"/>
      <c r="H19" s="419"/>
      <c r="I19" s="420"/>
      <c r="J19" s="267"/>
      <c r="O19" s="212"/>
    </row>
    <row r="20" spans="1:15" ht="15.75">
      <c r="A20" s="307"/>
      <c r="B20" s="91"/>
      <c r="C20" s="36"/>
      <c r="D20" s="421"/>
      <c r="E20" s="337"/>
      <c r="F20" s="337"/>
      <c r="G20" s="337"/>
      <c r="H20" s="422"/>
      <c r="I20" s="416"/>
      <c r="J20" s="267"/>
      <c r="O20" s="212"/>
    </row>
    <row r="21" spans="1:15" ht="15.75">
      <c r="A21" s="307" t="s">
        <v>261</v>
      </c>
      <c r="B21" s="213"/>
      <c r="C21" s="414" t="s">
        <v>170</v>
      </c>
      <c r="D21" s="415">
        <v>0</v>
      </c>
      <c r="E21" s="415">
        <v>0</v>
      </c>
      <c r="F21" s="415">
        <v>0</v>
      </c>
      <c r="G21" s="415">
        <v>0</v>
      </c>
      <c r="H21" s="415">
        <v>0</v>
      </c>
      <c r="I21" s="416"/>
      <c r="J21" s="267"/>
      <c r="O21" s="212"/>
    </row>
    <row r="22" spans="1:15" ht="15.75">
      <c r="A22" s="307" t="s">
        <v>262</v>
      </c>
      <c r="B22" s="57"/>
      <c r="C22" s="431" t="s">
        <v>103</v>
      </c>
      <c r="D22" s="419"/>
      <c r="E22" s="419"/>
      <c r="F22" s="419"/>
      <c r="G22" s="419"/>
      <c r="H22" s="419"/>
      <c r="I22" s="420"/>
      <c r="J22" s="267"/>
      <c r="O22" s="212"/>
    </row>
    <row r="23" spans="1:15" ht="15.75">
      <c r="A23" s="307" t="s">
        <v>263</v>
      </c>
      <c r="B23" s="57"/>
      <c r="C23" s="431" t="s">
        <v>104</v>
      </c>
      <c r="D23" s="419"/>
      <c r="E23" s="419"/>
      <c r="F23" s="419"/>
      <c r="G23" s="419"/>
      <c r="H23" s="419"/>
      <c r="I23" s="420"/>
      <c r="J23" s="267"/>
      <c r="O23" s="212"/>
    </row>
    <row r="24" spans="1:15" ht="15.75">
      <c r="A24" s="307"/>
      <c r="B24" s="91"/>
      <c r="C24" s="130"/>
      <c r="D24" s="421"/>
      <c r="E24" s="337"/>
      <c r="F24" s="337"/>
      <c r="G24" s="337"/>
      <c r="H24" s="422"/>
      <c r="I24" s="416"/>
      <c r="J24" s="267"/>
      <c r="O24" s="212"/>
    </row>
    <row r="25" spans="1:15" ht="15.75">
      <c r="A25" s="307" t="s">
        <v>264</v>
      </c>
      <c r="B25" s="91"/>
      <c r="C25" s="414" t="s">
        <v>72</v>
      </c>
      <c r="D25" s="415">
        <v>-209</v>
      </c>
      <c r="E25" s="415">
        <v>53</v>
      </c>
      <c r="F25" s="415">
        <v>48</v>
      </c>
      <c r="G25" s="415">
        <v>49</v>
      </c>
      <c r="H25" s="415">
        <v>0</v>
      </c>
      <c r="I25" s="423"/>
      <c r="J25" s="267"/>
      <c r="O25" s="212"/>
    </row>
    <row r="26" spans="1:15" ht="15.75">
      <c r="A26" s="307"/>
      <c r="B26" s="91"/>
      <c r="C26" s="130"/>
      <c r="D26" s="421"/>
      <c r="E26" s="337"/>
      <c r="F26" s="337"/>
      <c r="G26" s="337"/>
      <c r="H26" s="422"/>
      <c r="I26" s="416"/>
      <c r="J26" s="267"/>
      <c r="O26" s="212"/>
    </row>
    <row r="27" spans="1:15" ht="15.75">
      <c r="A27" s="307" t="s">
        <v>265</v>
      </c>
      <c r="B27" s="91"/>
      <c r="C27" s="414" t="s">
        <v>67</v>
      </c>
      <c r="D27" s="415">
        <v>-144</v>
      </c>
      <c r="E27" s="415">
        <v>93</v>
      </c>
      <c r="F27" s="415">
        <v>-69</v>
      </c>
      <c r="G27" s="415">
        <v>281</v>
      </c>
      <c r="H27" s="415">
        <v>204</v>
      </c>
      <c r="I27" s="416"/>
      <c r="J27" s="267"/>
      <c r="O27" s="212"/>
    </row>
    <row r="28" spans="1:15" ht="15.75">
      <c r="A28" s="307" t="s">
        <v>266</v>
      </c>
      <c r="B28" s="91"/>
      <c r="C28" s="431" t="s">
        <v>103</v>
      </c>
      <c r="D28" s="419">
        <v>-58</v>
      </c>
      <c r="E28" s="419">
        <v>235</v>
      </c>
      <c r="F28" s="419">
        <v>14</v>
      </c>
      <c r="G28" s="419">
        <v>100</v>
      </c>
      <c r="H28" s="419"/>
      <c r="I28" s="420" t="s">
        <v>591</v>
      </c>
      <c r="J28" s="267"/>
      <c r="O28" s="212"/>
    </row>
    <row r="29" spans="1:15" ht="15.75">
      <c r="A29" s="307" t="s">
        <v>267</v>
      </c>
      <c r="B29" s="91"/>
      <c r="C29" s="431" t="s">
        <v>104</v>
      </c>
      <c r="D29" s="419">
        <v>-86</v>
      </c>
      <c r="E29" s="419">
        <v>-142</v>
      </c>
      <c r="F29" s="419">
        <v>-83</v>
      </c>
      <c r="G29" s="419">
        <v>181</v>
      </c>
      <c r="H29" s="419"/>
      <c r="I29" s="420" t="s">
        <v>592</v>
      </c>
      <c r="J29" s="267"/>
      <c r="O29" s="212"/>
    </row>
    <row r="30" spans="1:15" ht="15.75">
      <c r="A30" s="307" t="s">
        <v>268</v>
      </c>
      <c r="B30" s="91"/>
      <c r="C30" s="414" t="s">
        <v>66</v>
      </c>
      <c r="D30" s="415">
        <v>-71</v>
      </c>
      <c r="E30" s="415">
        <v>-22</v>
      </c>
      <c r="F30" s="415">
        <v>-33</v>
      </c>
      <c r="G30" s="415">
        <v>-28</v>
      </c>
      <c r="H30" s="415">
        <v>0</v>
      </c>
      <c r="I30" s="416"/>
      <c r="J30" s="267"/>
      <c r="O30" s="212"/>
    </row>
    <row r="31" spans="1:15" ht="15.75">
      <c r="A31" s="307" t="s">
        <v>269</v>
      </c>
      <c r="B31" s="91"/>
      <c r="C31" s="431" t="s">
        <v>103</v>
      </c>
      <c r="D31" s="419"/>
      <c r="E31" s="419"/>
      <c r="F31" s="419"/>
      <c r="G31" s="419"/>
      <c r="H31" s="419"/>
      <c r="I31" s="420"/>
      <c r="J31" s="267"/>
      <c r="O31" s="212"/>
    </row>
    <row r="32" spans="1:15" ht="15.75">
      <c r="A32" s="307" t="s">
        <v>270</v>
      </c>
      <c r="B32" s="91"/>
      <c r="C32" s="431" t="s">
        <v>104</v>
      </c>
      <c r="D32" s="419"/>
      <c r="E32" s="419"/>
      <c r="F32" s="419"/>
      <c r="G32" s="419"/>
      <c r="H32" s="419"/>
      <c r="I32" s="420"/>
      <c r="J32" s="267"/>
      <c r="O32" s="212"/>
    </row>
    <row r="33" spans="1:15" ht="15.75">
      <c r="A33" s="48"/>
      <c r="B33" s="91"/>
      <c r="C33" s="130"/>
      <c r="D33" s="424"/>
      <c r="E33" s="425"/>
      <c r="F33" s="425"/>
      <c r="G33" s="425"/>
      <c r="H33" s="426"/>
      <c r="I33" s="416"/>
      <c r="J33" s="267"/>
      <c r="O33" s="212"/>
    </row>
    <row r="34" spans="1:15" ht="15.75">
      <c r="A34" s="307" t="s">
        <v>271</v>
      </c>
      <c r="B34" s="91"/>
      <c r="C34" s="414" t="s">
        <v>117</v>
      </c>
      <c r="D34" s="415" t="s">
        <v>590</v>
      </c>
      <c r="E34" s="415" t="s">
        <v>590</v>
      </c>
      <c r="F34" s="415" t="s">
        <v>590</v>
      </c>
      <c r="G34" s="415" t="s">
        <v>590</v>
      </c>
      <c r="H34" s="415" t="s">
        <v>590</v>
      </c>
      <c r="I34" s="416"/>
      <c r="J34" s="267"/>
      <c r="O34" s="212"/>
    </row>
    <row r="35" spans="1:15" ht="15.75">
      <c r="A35" s="307" t="s">
        <v>272</v>
      </c>
      <c r="B35" s="91"/>
      <c r="C35" s="414" t="s">
        <v>197</v>
      </c>
      <c r="D35" s="415">
        <v>-390</v>
      </c>
      <c r="E35" s="415">
        <v>103</v>
      </c>
      <c r="F35" s="415">
        <v>-460</v>
      </c>
      <c r="G35" s="415">
        <v>-603</v>
      </c>
      <c r="H35" s="415">
        <v>0</v>
      </c>
      <c r="I35" s="416" t="s">
        <v>593</v>
      </c>
      <c r="J35" s="267"/>
      <c r="O35" s="212"/>
    </row>
    <row r="36" spans="1:15" ht="15.75">
      <c r="A36" s="307" t="s">
        <v>273</v>
      </c>
      <c r="B36" s="91"/>
      <c r="C36" s="431" t="s">
        <v>103</v>
      </c>
      <c r="D36" s="419">
        <v>-1732</v>
      </c>
      <c r="E36" s="419">
        <v>-1522</v>
      </c>
      <c r="F36" s="419">
        <v>-1668</v>
      </c>
      <c r="G36" s="419">
        <v>-2339</v>
      </c>
      <c r="H36" s="419"/>
      <c r="I36" s="420" t="s">
        <v>594</v>
      </c>
      <c r="J36" s="267"/>
      <c r="O36" s="212"/>
    </row>
    <row r="37" spans="1:15" ht="15.75">
      <c r="A37" s="307" t="s">
        <v>274</v>
      </c>
      <c r="B37" s="91"/>
      <c r="C37" s="431" t="s">
        <v>104</v>
      </c>
      <c r="D37" s="419">
        <v>1342</v>
      </c>
      <c r="E37" s="419">
        <v>1625</v>
      </c>
      <c r="F37" s="419">
        <v>1208</v>
      </c>
      <c r="G37" s="419">
        <v>1736</v>
      </c>
      <c r="H37" s="419"/>
      <c r="I37" s="420" t="s">
        <v>595</v>
      </c>
      <c r="J37" s="267"/>
      <c r="O37" s="212"/>
    </row>
    <row r="38" spans="1:15" ht="15.75">
      <c r="A38" s="307"/>
      <c r="B38" s="91"/>
      <c r="C38" s="36"/>
      <c r="D38" s="421"/>
      <c r="E38" s="337"/>
      <c r="F38" s="337"/>
      <c r="G38" s="337"/>
      <c r="H38" s="422"/>
      <c r="I38" s="416"/>
      <c r="J38" s="267"/>
      <c r="O38" s="212"/>
    </row>
    <row r="39" spans="1:15" ht="15.75">
      <c r="A39" s="307" t="s">
        <v>275</v>
      </c>
      <c r="B39" s="91"/>
      <c r="C39" s="414" t="s">
        <v>68</v>
      </c>
      <c r="D39" s="415">
        <v>1700</v>
      </c>
      <c r="E39" s="415">
        <v>597</v>
      </c>
      <c r="F39" s="415">
        <v>-362</v>
      </c>
      <c r="G39" s="415">
        <v>1212</v>
      </c>
      <c r="H39" s="415">
        <v>981</v>
      </c>
      <c r="I39" s="416"/>
      <c r="J39" s="267"/>
      <c r="O39" s="212"/>
    </row>
    <row r="40" spans="1:15" ht="15.75">
      <c r="A40" s="307" t="s">
        <v>276</v>
      </c>
      <c r="B40" s="136"/>
      <c r="C40" s="431" t="s">
        <v>103</v>
      </c>
      <c r="D40" s="419">
        <v>-38</v>
      </c>
      <c r="E40" s="419">
        <v>-28</v>
      </c>
      <c r="F40" s="419">
        <v>-28</v>
      </c>
      <c r="G40" s="419">
        <v>-34</v>
      </c>
      <c r="H40" s="419"/>
      <c r="I40" s="420" t="s">
        <v>596</v>
      </c>
      <c r="J40" s="267"/>
      <c r="O40" s="212"/>
    </row>
    <row r="41" spans="1:15" ht="15.75">
      <c r="A41" s="307" t="s">
        <v>277</v>
      </c>
      <c r="B41" s="136"/>
      <c r="C41" s="431" t="s">
        <v>104</v>
      </c>
      <c r="D41" s="419">
        <v>150</v>
      </c>
      <c r="E41" s="419">
        <v>88</v>
      </c>
      <c r="F41" s="419">
        <v>120</v>
      </c>
      <c r="G41" s="419">
        <v>288</v>
      </c>
      <c r="H41" s="419"/>
      <c r="I41" s="420" t="s">
        <v>597</v>
      </c>
      <c r="J41" s="267"/>
      <c r="O41" s="212"/>
    </row>
    <row r="42" spans="1:15" ht="15.75">
      <c r="A42" s="307" t="s">
        <v>278</v>
      </c>
      <c r="B42" s="136"/>
      <c r="C42" s="431" t="s">
        <v>105</v>
      </c>
      <c r="D42" s="419">
        <v>1603</v>
      </c>
      <c r="E42" s="419">
        <v>842</v>
      </c>
      <c r="F42" s="419">
        <v>-390</v>
      </c>
      <c r="G42" s="419">
        <v>1063</v>
      </c>
      <c r="H42" s="419"/>
      <c r="I42" s="420" t="s">
        <v>598</v>
      </c>
      <c r="J42" s="267"/>
      <c r="O42" s="212"/>
    </row>
    <row r="43" spans="1:15" ht="15.75">
      <c r="A43" s="307" t="s">
        <v>279</v>
      </c>
      <c r="B43" s="136"/>
      <c r="C43" s="431" t="s">
        <v>106</v>
      </c>
      <c r="D43" s="419">
        <v>-95</v>
      </c>
      <c r="E43" s="419">
        <v>-220</v>
      </c>
      <c r="F43" s="419">
        <v>-29</v>
      </c>
      <c r="G43" s="419">
        <v>-40</v>
      </c>
      <c r="H43" s="419"/>
      <c r="I43" s="420" t="s">
        <v>599</v>
      </c>
      <c r="J43" s="267"/>
      <c r="O43" s="212"/>
    </row>
    <row r="44" spans="1:15" ht="15.75">
      <c r="A44" s="307"/>
      <c r="B44" s="136"/>
      <c r="C44" s="431" t="s">
        <v>107</v>
      </c>
      <c r="D44" s="419">
        <v>0</v>
      </c>
      <c r="E44" s="419">
        <v>-7</v>
      </c>
      <c r="F44" s="419">
        <v>-28</v>
      </c>
      <c r="G44" s="419">
        <v>-28</v>
      </c>
      <c r="H44" s="419"/>
      <c r="I44" s="420" t="s">
        <v>600</v>
      </c>
      <c r="J44" s="267"/>
      <c r="O44" s="212"/>
    </row>
    <row r="45" spans="1:15" ht="15.75">
      <c r="A45" s="307" t="s">
        <v>280</v>
      </c>
      <c r="B45" s="136"/>
      <c r="C45" s="431" t="s">
        <v>587</v>
      </c>
      <c r="D45" s="419">
        <v>80</v>
      </c>
      <c r="E45" s="419">
        <v>-78</v>
      </c>
      <c r="F45" s="419">
        <v>-7</v>
      </c>
      <c r="G45" s="419">
        <v>-37</v>
      </c>
      <c r="H45" s="419">
        <v>981</v>
      </c>
      <c r="I45" s="420" t="s">
        <v>601</v>
      </c>
      <c r="J45" s="267"/>
      <c r="O45" s="212"/>
    </row>
    <row r="46" spans="1:15" ht="16.5" thickBot="1">
      <c r="A46" s="307"/>
      <c r="B46" s="136"/>
      <c r="C46" s="130"/>
      <c r="D46" s="427"/>
      <c r="E46" s="428"/>
      <c r="F46" s="428"/>
      <c r="G46" s="428"/>
      <c r="H46" s="429"/>
      <c r="I46" s="140"/>
      <c r="J46" s="267"/>
      <c r="O46" s="212"/>
    </row>
    <row r="47" spans="1:15" ht="17.25" thickBot="1" thickTop="1">
      <c r="A47" s="307" t="s">
        <v>281</v>
      </c>
      <c r="B47" s="136"/>
      <c r="C47" s="115" t="s">
        <v>61</v>
      </c>
      <c r="D47" s="335">
        <v>-9522</v>
      </c>
      <c r="E47" s="335">
        <v>-5764</v>
      </c>
      <c r="F47" s="335">
        <v>-6576</v>
      </c>
      <c r="G47" s="335">
        <v>-6502</v>
      </c>
      <c r="H47" s="336">
        <v>-6517</v>
      </c>
      <c r="I47" s="141"/>
      <c r="J47" s="266"/>
      <c r="O47" s="212"/>
    </row>
    <row r="48" spans="1:11" ht="16.5" thickTop="1">
      <c r="A48" s="100"/>
      <c r="B48" s="136"/>
      <c r="C48" s="49" t="s">
        <v>44</v>
      </c>
      <c r="D48" s="225"/>
      <c r="E48" s="225"/>
      <c r="F48" s="225"/>
      <c r="G48" s="236"/>
      <c r="H48" s="225"/>
      <c r="I48" s="225"/>
      <c r="J48" s="267"/>
      <c r="K48" s="212"/>
    </row>
    <row r="49" spans="1:11" ht="9" customHeight="1">
      <c r="A49" s="100"/>
      <c r="B49" s="136"/>
      <c r="C49" s="50"/>
      <c r="D49" s="225"/>
      <c r="E49" s="225"/>
      <c r="F49" s="225"/>
      <c r="G49" s="225"/>
      <c r="H49" s="225"/>
      <c r="I49" s="225"/>
      <c r="J49" s="267"/>
      <c r="K49" s="212"/>
    </row>
    <row r="50" spans="1:11" s="228" customFormat="1" ht="15.75">
      <c r="A50" s="100"/>
      <c r="B50" s="177"/>
      <c r="C50" s="150" t="s">
        <v>135</v>
      </c>
      <c r="E50" s="225"/>
      <c r="F50" s="225"/>
      <c r="G50" s="225"/>
      <c r="H50" s="225"/>
      <c r="I50" s="225"/>
      <c r="J50" s="267"/>
      <c r="K50" s="212"/>
    </row>
    <row r="51" spans="1:11" ht="15.75">
      <c r="A51" s="100"/>
      <c r="B51" s="136"/>
      <c r="C51" s="47" t="s">
        <v>138</v>
      </c>
      <c r="D51" s="225"/>
      <c r="E51" s="225"/>
      <c r="F51" s="225"/>
      <c r="G51" s="225"/>
      <c r="H51" s="225"/>
      <c r="I51" s="225"/>
      <c r="J51" s="267"/>
      <c r="K51" s="212"/>
    </row>
    <row r="52" spans="1:12" ht="12" customHeight="1" thickBot="1">
      <c r="A52" s="108"/>
      <c r="B52" s="137"/>
      <c r="C52" s="51"/>
      <c r="D52" s="268"/>
      <c r="E52" s="268"/>
      <c r="F52" s="268"/>
      <c r="G52" s="268"/>
      <c r="H52" s="268"/>
      <c r="I52" s="268"/>
      <c r="J52" s="269"/>
      <c r="L52" s="212"/>
    </row>
    <row r="53" ht="16.5" thickTop="1">
      <c r="D53" s="270"/>
    </row>
    <row r="54" ht="15">
      <c r="C54" s="271"/>
    </row>
    <row r="55" spans="2:10" ht="30" customHeight="1">
      <c r="B55" s="180" t="s">
        <v>171</v>
      </c>
      <c r="C55" s="193"/>
      <c r="D55" s="466" t="str">
        <f>IF(COUNTA(D8:H8,D11:H17,D21:H21,D25:H25,D27:H27,D30:H30,D34:H35,D39:H39,D47:H47)/80*100=100,"OK - Table 2A is fully completed","WARNING - Table 2A is not fully completed, please fill in figure, L, M or 0")</f>
        <v>OK - Table 2A is fully completed</v>
      </c>
      <c r="E55" s="466"/>
      <c r="F55" s="466"/>
      <c r="G55" s="466"/>
      <c r="H55" s="466"/>
      <c r="I55" s="272"/>
      <c r="J55" s="221"/>
    </row>
    <row r="56" spans="2:10" ht="15">
      <c r="B56" s="183" t="s">
        <v>172</v>
      </c>
      <c r="C56" s="110"/>
      <c r="D56" s="37"/>
      <c r="E56" s="37"/>
      <c r="F56" s="37"/>
      <c r="G56" s="37"/>
      <c r="H56" s="37"/>
      <c r="I56" s="247"/>
      <c r="J56" s="222"/>
    </row>
    <row r="57" spans="2:10" ht="23.25">
      <c r="B57" s="194"/>
      <c r="C57" s="195" t="s">
        <v>584</v>
      </c>
      <c r="D57" s="373">
        <f>IF(D47="M",0,D47)-IF(D8="M",0,D8)-IF(D11="M",0,D11)-IF(D21="M",0,D21)-IF(D25="M",0,D25)-IF(D27="M",0,D27)-IF(D30="M",0,D30)-IF(D34="M",0,D34)-IF(D35="M",0,D35)-IF(D39="M",0,D39)</f>
        <v>0</v>
      </c>
      <c r="E57" s="373">
        <f>IF(E47="M",0,E47)-IF(E8="M",0,E8)-IF(E11="M",0,E11)-IF(E21="M",0,E21)-IF(E25="M",0,E25)-IF(E27="M",0,E27)-IF(E30="M",0,E30)-IF(E34="M",0,E34)-IF(E35="M",0,E35)-IF(E39="M",0,E39)</f>
        <v>0</v>
      </c>
      <c r="F57" s="373">
        <f>IF(F47="M",0,F47)-IF(F8="M",0,F8)-IF(F11="M",0,F11)-IF(F21="M",0,F21)-IF(F25="M",0,F25)-IF(F27="M",0,F27)-IF(F30="M",0,F30)-IF(F34="M",0,F34)-IF(F35="M",0,F35)-IF(F39="M",0,F39)</f>
        <v>0</v>
      </c>
      <c r="G57" s="373">
        <f>IF(G47="M",0,G47)-IF(G8="M",0,G8)-IF(G11="M",0,G11)-IF(G21="M",0,G21)-IF(G25="M",0,G25)-IF(G27="M",0,G27)-IF(G30="M",0,G30)-IF(G34="M",0,G34)-IF(G35="M",0,G35)-IF(G39="M",0,G39)</f>
        <v>0</v>
      </c>
      <c r="H57" s="373">
        <f>IF(H47="M",0,H47)-IF(H8="M",0,H8)-IF(H11="M",0,H11)-IF(H21="M",0,H21)-IF(H25="M",0,H25)-IF(H27="M",0,H27)-IF(H30="M",0,H30)-IF(H34="M",0,H34)-IF(H35="M",0,H35)-IF(H39="M",0,H39)</f>
        <v>0</v>
      </c>
      <c r="I57" s="247"/>
      <c r="J57" s="222"/>
    </row>
    <row r="58" spans="2:10" ht="15.75">
      <c r="B58" s="194"/>
      <c r="C58" s="195" t="s">
        <v>177</v>
      </c>
      <c r="D58" s="373">
        <f>IF(D11="M",0,D11)-IF(D12="M",0,D12)-IF(D13="M",0,D13)-IF(D14="M",0,D14)-IF(D15="M",0,D15)-IF(D16="M",0,D16)</f>
        <v>0</v>
      </c>
      <c r="E58" s="373">
        <f>IF(E11="M",0,E11)-IF(E12="M",0,E12)-IF(E13="M",0,E13)-IF(E14="M",0,E14)-IF(E15="M",0,E15)-IF(E16="M",0,E16)</f>
        <v>0</v>
      </c>
      <c r="F58" s="373">
        <f>IF(F11="M",0,F11)-IF(F12="M",0,F12)-IF(F13="M",0,F13)-IF(F14="M",0,F14)-IF(F15="M",0,F15)-IF(F16="M",0,F16)</f>
        <v>0</v>
      </c>
      <c r="G58" s="373">
        <f>IF(G11="M",0,G11)-IF(G12="M",0,G12)-IF(G13="M",0,G13)-IF(G14="M",0,G14)-IF(G15="M",0,G15)-IF(G16="M",0,G16)</f>
        <v>0</v>
      </c>
      <c r="H58" s="373">
        <f>IF(H11="M",0,H11)-IF(H12="M",0,H12)-IF(H13="M",0,H13)-IF(H14="M",0,H14)-IF(H15="M",0,H15)-IF(H16="M",0,H16)</f>
        <v>0</v>
      </c>
      <c r="I58" s="247"/>
      <c r="J58" s="222"/>
    </row>
    <row r="59" spans="2:10" ht="15.75">
      <c r="B59" s="194"/>
      <c r="C59" s="195" t="s">
        <v>178</v>
      </c>
      <c r="D59" s="373">
        <f>D39-SUM(D40:D46)</f>
        <v>0</v>
      </c>
      <c r="E59" s="373">
        <f>E39-SUM(E40:E46)</f>
        <v>0</v>
      </c>
      <c r="F59" s="373">
        <f>F39-SUM(F40:F46)</f>
        <v>0</v>
      </c>
      <c r="G59" s="373">
        <f>G39-SUM(G40:G46)</f>
        <v>0</v>
      </c>
      <c r="H59" s="373">
        <f>H39-SUM(H40:H46)</f>
        <v>0</v>
      </c>
      <c r="I59" s="247"/>
      <c r="J59" s="222"/>
    </row>
    <row r="60" spans="1:10" ht="15.75">
      <c r="A60" s="229"/>
      <c r="B60" s="197" t="s">
        <v>179</v>
      </c>
      <c r="C60" s="195"/>
      <c r="D60" s="371"/>
      <c r="E60" s="371"/>
      <c r="F60" s="371"/>
      <c r="G60" s="371"/>
      <c r="H60" s="371"/>
      <c r="I60" s="247"/>
      <c r="J60" s="222"/>
    </row>
    <row r="61" spans="1:10" ht="15.75">
      <c r="A61" s="229"/>
      <c r="B61" s="198"/>
      <c r="C61" s="199" t="s">
        <v>585</v>
      </c>
      <c r="D61" s="372">
        <f>IF('Table 1'!E11="M",0,'Table 1'!E11)-IF('Table 2A'!D47="M",0,'Table 2A'!D47)</f>
        <v>0</v>
      </c>
      <c r="E61" s="372">
        <f>IF('Table 1'!F11="M",0,'Table 1'!F11)-IF('Table 2A'!E47="M",0,'Table 2A'!E47)</f>
        <v>0</v>
      </c>
      <c r="F61" s="372">
        <f>IF('Table 1'!G11="M",0,'Table 1'!G11)-IF('Table 2A'!F47="M",0,'Table 2A'!F47)</f>
        <v>0</v>
      </c>
      <c r="G61" s="372">
        <f>IF('Table 1'!H11="M",0,'Table 1'!H11)-IF('Table 2A'!G47="M",0,'Table 2A'!G47)</f>
        <v>0</v>
      </c>
      <c r="H61" s="372">
        <f>IF('Table 1'!I11="M",0,'Table 1'!I11)-IF('Table 2A'!H47="M",0,'Table 2A'!H47)</f>
        <v>0</v>
      </c>
      <c r="I61" s="273"/>
      <c r="J61" s="274"/>
    </row>
    <row r="62" ht="15">
      <c r="A62" s="229"/>
    </row>
    <row r="63" ht="15">
      <c r="A63" s="229"/>
    </row>
  </sheetData>
  <sheetProtection password="CA3F" sheet="1" objects="1" scenarios="1" insertRows="0" deleteRows="0"/>
  <mergeCells count="1">
    <mergeCell ref="D55:H55"/>
  </mergeCells>
  <conditionalFormatting sqref="D55:H55">
    <cfRule type="expression" priority="1" dxfId="15" stopIfTrue="1">
      <formula>COUNTA(D8:H8,D11:H17,D21:H21,D25:H25,D27:H27,D30:H30,D34:H35,D39:H39,D47:H47)/80*100&lt;&gt;100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56"/>
  <sheetViews>
    <sheetView showGridLines="0" defaultGridColor="0" zoomScale="85" zoomScaleNormal="85" zoomScalePageLayoutView="0" colorId="22" workbookViewId="0" topLeftCell="B1">
      <selection activeCell="C5" sqref="C5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194</v>
      </c>
      <c r="D1" s="237"/>
      <c r="L1" s="456" t="s">
        <v>555</v>
      </c>
      <c r="M1" s="456" t="str">
        <f>'Cover page'!$N$1</f>
        <v>Apr.2014</v>
      </c>
    </row>
    <row r="2" spans="1:12" ht="11.25" customHeight="1" thickBot="1">
      <c r="A2" s="34"/>
      <c r="B2" s="111"/>
      <c r="C2" s="45"/>
      <c r="D2" s="252"/>
      <c r="K2" s="212"/>
      <c r="L2" s="456" t="s">
        <v>556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56" t="s">
        <v>557</v>
      </c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6"/>
      <c r="J4" s="258"/>
      <c r="L4" s="456" t="s">
        <v>558</v>
      </c>
      <c r="O4" s="212"/>
    </row>
    <row r="5" spans="1:15" ht="15.75">
      <c r="A5" s="114"/>
      <c r="B5" s="57"/>
      <c r="C5" s="227" t="s">
        <v>625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77"/>
      <c r="J5" s="258"/>
      <c r="O5" s="212"/>
    </row>
    <row r="6" spans="1:15" ht="15.75">
      <c r="A6" s="114"/>
      <c r="B6" s="57"/>
      <c r="C6" s="461" t="str">
        <f>'Cover page'!E14</f>
        <v>Date: 31/03/2014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282</v>
      </c>
      <c r="B8" s="57"/>
      <c r="C8" s="128" t="s">
        <v>69</v>
      </c>
      <c r="D8" s="332" t="s">
        <v>590</v>
      </c>
      <c r="E8" s="333" t="s">
        <v>590</v>
      </c>
      <c r="F8" s="333" t="s">
        <v>590</v>
      </c>
      <c r="G8" s="333" t="s">
        <v>590</v>
      </c>
      <c r="H8" s="205"/>
      <c r="I8" s="151"/>
      <c r="J8" s="266"/>
      <c r="O8" s="212"/>
    </row>
    <row r="9" spans="1:15" ht="16.5" thickTop="1">
      <c r="A9" s="307"/>
      <c r="B9" s="57"/>
      <c r="C9" s="133" t="s">
        <v>126</v>
      </c>
      <c r="D9" s="457" t="s">
        <v>5</v>
      </c>
      <c r="E9" s="457" t="s">
        <v>5</v>
      </c>
      <c r="F9" s="457" t="s">
        <v>5</v>
      </c>
      <c r="G9" s="457" t="s">
        <v>5</v>
      </c>
      <c r="H9" s="439"/>
      <c r="I9" s="438"/>
      <c r="J9" s="267"/>
      <c r="O9" s="212"/>
    </row>
    <row r="10" spans="1:15" ht="11.25" customHeight="1">
      <c r="A10" s="307"/>
      <c r="B10" s="57"/>
      <c r="C10" s="133"/>
      <c r="D10" s="411"/>
      <c r="E10" s="142"/>
      <c r="F10" s="142"/>
      <c r="G10" s="142"/>
      <c r="H10" s="412"/>
      <c r="I10" s="413"/>
      <c r="J10" s="267"/>
      <c r="O10" s="212"/>
    </row>
    <row r="11" spans="1:15" ht="15.75">
      <c r="A11" s="307" t="s">
        <v>283</v>
      </c>
      <c r="B11" s="129"/>
      <c r="C11" s="432" t="s">
        <v>137</v>
      </c>
      <c r="D11" s="415" t="s">
        <v>590</v>
      </c>
      <c r="E11" s="415" t="s">
        <v>590</v>
      </c>
      <c r="F11" s="415" t="s">
        <v>590</v>
      </c>
      <c r="G11" s="415" t="s">
        <v>590</v>
      </c>
      <c r="H11" s="440"/>
      <c r="I11" s="416"/>
      <c r="J11" s="267"/>
      <c r="O11" s="212"/>
    </row>
    <row r="12" spans="1:15" ht="15.75">
      <c r="A12" s="307" t="s">
        <v>284</v>
      </c>
      <c r="B12" s="57"/>
      <c r="C12" s="433" t="s">
        <v>74</v>
      </c>
      <c r="D12" s="415" t="s">
        <v>590</v>
      </c>
      <c r="E12" s="415" t="s">
        <v>590</v>
      </c>
      <c r="F12" s="415" t="s">
        <v>590</v>
      </c>
      <c r="G12" s="415" t="s">
        <v>590</v>
      </c>
      <c r="H12" s="440"/>
      <c r="I12" s="416"/>
      <c r="J12" s="267"/>
      <c r="O12" s="212"/>
    </row>
    <row r="13" spans="1:15" ht="15.75">
      <c r="A13" s="307" t="s">
        <v>285</v>
      </c>
      <c r="B13" s="57"/>
      <c r="C13" s="434" t="s">
        <v>75</v>
      </c>
      <c r="D13" s="415" t="s">
        <v>590</v>
      </c>
      <c r="E13" s="415" t="s">
        <v>590</v>
      </c>
      <c r="F13" s="415" t="s">
        <v>590</v>
      </c>
      <c r="G13" s="415" t="s">
        <v>590</v>
      </c>
      <c r="H13" s="440"/>
      <c r="I13" s="416"/>
      <c r="J13" s="267"/>
      <c r="O13" s="212"/>
    </row>
    <row r="14" spans="1:15" ht="15.75">
      <c r="A14" s="307" t="s">
        <v>286</v>
      </c>
      <c r="B14" s="57"/>
      <c r="C14" s="434" t="s">
        <v>43</v>
      </c>
      <c r="D14" s="415" t="s">
        <v>590</v>
      </c>
      <c r="E14" s="415" t="s">
        <v>590</v>
      </c>
      <c r="F14" s="415" t="s">
        <v>590</v>
      </c>
      <c r="G14" s="415" t="s">
        <v>590</v>
      </c>
      <c r="H14" s="440"/>
      <c r="I14" s="416"/>
      <c r="J14" s="267"/>
      <c r="O14" s="212"/>
    </row>
    <row r="15" spans="1:15" ht="15.75">
      <c r="A15" s="307" t="s">
        <v>287</v>
      </c>
      <c r="B15" s="57"/>
      <c r="C15" s="435" t="s">
        <v>132</v>
      </c>
      <c r="D15" s="415" t="s">
        <v>590</v>
      </c>
      <c r="E15" s="415" t="s">
        <v>590</v>
      </c>
      <c r="F15" s="415" t="s">
        <v>590</v>
      </c>
      <c r="G15" s="415" t="s">
        <v>590</v>
      </c>
      <c r="H15" s="440"/>
      <c r="I15" s="416"/>
      <c r="J15" s="267"/>
      <c r="O15" s="212"/>
    </row>
    <row r="16" spans="1:15" ht="15.75">
      <c r="A16" s="307" t="s">
        <v>288</v>
      </c>
      <c r="B16" s="57"/>
      <c r="C16" s="436" t="s">
        <v>543</v>
      </c>
      <c r="D16" s="437"/>
      <c r="E16" s="437"/>
      <c r="F16" s="437"/>
      <c r="G16" s="437"/>
      <c r="H16" s="440"/>
      <c r="I16" s="420"/>
      <c r="J16" s="267"/>
      <c r="O16" s="212"/>
    </row>
    <row r="17" spans="1:15" ht="15.75">
      <c r="A17" s="307" t="s">
        <v>289</v>
      </c>
      <c r="B17" s="57"/>
      <c r="C17" s="436" t="s">
        <v>544</v>
      </c>
      <c r="D17" s="437"/>
      <c r="E17" s="437"/>
      <c r="F17" s="437"/>
      <c r="G17" s="437"/>
      <c r="H17" s="440"/>
      <c r="I17" s="420"/>
      <c r="J17" s="267"/>
      <c r="O17" s="212"/>
    </row>
    <row r="18" spans="1:15" ht="15.75">
      <c r="A18" s="307"/>
      <c r="B18" s="57"/>
      <c r="C18" s="36"/>
      <c r="D18" s="443"/>
      <c r="E18" s="444"/>
      <c r="F18" s="444"/>
      <c r="G18" s="444"/>
      <c r="H18" s="445"/>
      <c r="I18" s="416"/>
      <c r="J18" s="267"/>
      <c r="O18" s="212"/>
    </row>
    <row r="19" spans="1:15" ht="15.75">
      <c r="A19" s="307" t="s">
        <v>290</v>
      </c>
      <c r="B19" s="57"/>
      <c r="C19" s="432" t="s">
        <v>170</v>
      </c>
      <c r="D19" s="441" t="s">
        <v>590</v>
      </c>
      <c r="E19" s="441" t="s">
        <v>590</v>
      </c>
      <c r="F19" s="441" t="s">
        <v>590</v>
      </c>
      <c r="G19" s="441" t="s">
        <v>590</v>
      </c>
      <c r="H19" s="442"/>
      <c r="I19" s="416"/>
      <c r="J19" s="267"/>
      <c r="O19" s="212"/>
    </row>
    <row r="20" spans="1:15" ht="15.75">
      <c r="A20" s="307" t="s">
        <v>291</v>
      </c>
      <c r="B20" s="57"/>
      <c r="C20" s="436" t="s">
        <v>103</v>
      </c>
      <c r="D20" s="437"/>
      <c r="E20" s="437"/>
      <c r="F20" s="437"/>
      <c r="G20" s="437"/>
      <c r="H20" s="440"/>
      <c r="I20" s="420"/>
      <c r="J20" s="267"/>
      <c r="O20" s="212"/>
    </row>
    <row r="21" spans="1:15" ht="15.75">
      <c r="A21" s="307" t="s">
        <v>292</v>
      </c>
      <c r="B21" s="57"/>
      <c r="C21" s="436" t="s">
        <v>104</v>
      </c>
      <c r="D21" s="437"/>
      <c r="E21" s="437"/>
      <c r="F21" s="437"/>
      <c r="G21" s="437"/>
      <c r="H21" s="440"/>
      <c r="I21" s="420"/>
      <c r="J21" s="267"/>
      <c r="O21" s="212"/>
    </row>
    <row r="22" spans="1:15" ht="15.75">
      <c r="A22" s="308"/>
      <c r="B22" s="57"/>
      <c r="C22" s="130"/>
      <c r="D22" s="443"/>
      <c r="E22" s="444"/>
      <c r="F22" s="444"/>
      <c r="G22" s="444"/>
      <c r="H22" s="445"/>
      <c r="I22" s="416"/>
      <c r="J22" s="267"/>
      <c r="O22" s="212"/>
    </row>
    <row r="23" spans="1:15" ht="15.75">
      <c r="A23" s="307" t="s">
        <v>293</v>
      </c>
      <c r="B23" s="129"/>
      <c r="C23" s="432" t="s">
        <v>72</v>
      </c>
      <c r="D23" s="441" t="s">
        <v>590</v>
      </c>
      <c r="E23" s="441" t="s">
        <v>590</v>
      </c>
      <c r="F23" s="441" t="s">
        <v>590</v>
      </c>
      <c r="G23" s="441" t="s">
        <v>590</v>
      </c>
      <c r="H23" s="440"/>
      <c r="I23" s="416"/>
      <c r="J23" s="267"/>
      <c r="O23" s="212"/>
    </row>
    <row r="24" spans="1:15" ht="15.75">
      <c r="A24" s="307"/>
      <c r="B24" s="57"/>
      <c r="C24" s="130"/>
      <c r="D24" s="443"/>
      <c r="E24" s="444"/>
      <c r="F24" s="444"/>
      <c r="G24" s="444"/>
      <c r="H24" s="445"/>
      <c r="I24" s="416"/>
      <c r="J24" s="267"/>
      <c r="O24" s="212"/>
    </row>
    <row r="25" spans="1:15" ht="15.75">
      <c r="A25" s="307" t="s">
        <v>294</v>
      </c>
      <c r="B25" s="129"/>
      <c r="C25" s="432" t="s">
        <v>67</v>
      </c>
      <c r="D25" s="441" t="s">
        <v>590</v>
      </c>
      <c r="E25" s="441" t="s">
        <v>590</v>
      </c>
      <c r="F25" s="441" t="s">
        <v>590</v>
      </c>
      <c r="G25" s="441" t="s">
        <v>590</v>
      </c>
      <c r="H25" s="442"/>
      <c r="I25" s="416"/>
      <c r="J25" s="267"/>
      <c r="O25" s="212"/>
    </row>
    <row r="26" spans="1:15" ht="15.75">
      <c r="A26" s="307" t="s">
        <v>295</v>
      </c>
      <c r="B26" s="129"/>
      <c r="C26" s="436" t="s">
        <v>103</v>
      </c>
      <c r="D26" s="437"/>
      <c r="E26" s="437"/>
      <c r="F26" s="437"/>
      <c r="G26" s="437"/>
      <c r="H26" s="440"/>
      <c r="I26" s="420"/>
      <c r="J26" s="267"/>
      <c r="O26" s="212"/>
    </row>
    <row r="27" spans="1:15" ht="15.75">
      <c r="A27" s="307" t="s">
        <v>296</v>
      </c>
      <c r="B27" s="129"/>
      <c r="C27" s="436" t="s">
        <v>104</v>
      </c>
      <c r="D27" s="437"/>
      <c r="E27" s="437"/>
      <c r="F27" s="437"/>
      <c r="G27" s="437"/>
      <c r="H27" s="440"/>
      <c r="I27" s="420"/>
      <c r="J27" s="267"/>
      <c r="O27" s="212"/>
    </row>
    <row r="28" spans="1:15" ht="15.75">
      <c r="A28" s="307" t="s">
        <v>297</v>
      </c>
      <c r="B28" s="129"/>
      <c r="C28" s="432" t="s">
        <v>66</v>
      </c>
      <c r="D28" s="441" t="s">
        <v>590</v>
      </c>
      <c r="E28" s="441" t="s">
        <v>590</v>
      </c>
      <c r="F28" s="441" t="s">
        <v>590</v>
      </c>
      <c r="G28" s="441" t="s">
        <v>590</v>
      </c>
      <c r="H28" s="442"/>
      <c r="I28" s="416"/>
      <c r="J28" s="267"/>
      <c r="O28" s="212"/>
    </row>
    <row r="29" spans="1:15" ht="15.75">
      <c r="A29" s="307" t="s">
        <v>298</v>
      </c>
      <c r="B29" s="129"/>
      <c r="C29" s="436" t="s">
        <v>103</v>
      </c>
      <c r="D29" s="437"/>
      <c r="E29" s="437"/>
      <c r="F29" s="437"/>
      <c r="G29" s="437"/>
      <c r="H29" s="440"/>
      <c r="I29" s="420"/>
      <c r="J29" s="267"/>
      <c r="O29" s="212"/>
    </row>
    <row r="30" spans="1:15" ht="15.75">
      <c r="A30" s="307" t="s">
        <v>299</v>
      </c>
      <c r="B30" s="129"/>
      <c r="C30" s="436" t="s">
        <v>104</v>
      </c>
      <c r="D30" s="437"/>
      <c r="E30" s="437"/>
      <c r="F30" s="437"/>
      <c r="G30" s="437"/>
      <c r="H30" s="440"/>
      <c r="I30" s="420"/>
      <c r="J30" s="267"/>
      <c r="O30" s="212"/>
    </row>
    <row r="31" spans="1:15" ht="15.75">
      <c r="A31" s="307"/>
      <c r="B31" s="129"/>
      <c r="C31" s="130"/>
      <c r="D31" s="443"/>
      <c r="E31" s="444"/>
      <c r="F31" s="444"/>
      <c r="G31" s="444"/>
      <c r="H31" s="445"/>
      <c r="I31" s="416"/>
      <c r="J31" s="267"/>
      <c r="O31" s="212"/>
    </row>
    <row r="32" spans="1:15" ht="15.75">
      <c r="A32" s="307" t="s">
        <v>300</v>
      </c>
      <c r="B32" s="129"/>
      <c r="C32" s="432" t="s">
        <v>118</v>
      </c>
      <c r="D32" s="441" t="s">
        <v>590</v>
      </c>
      <c r="E32" s="441" t="s">
        <v>590</v>
      </c>
      <c r="F32" s="441" t="s">
        <v>590</v>
      </c>
      <c r="G32" s="441" t="s">
        <v>590</v>
      </c>
      <c r="H32" s="442"/>
      <c r="I32" s="416"/>
      <c r="J32" s="267"/>
      <c r="O32" s="212"/>
    </row>
    <row r="33" spans="1:15" ht="15.75">
      <c r="A33" s="307" t="s">
        <v>301</v>
      </c>
      <c r="B33" s="129"/>
      <c r="C33" s="432" t="s">
        <v>119</v>
      </c>
      <c r="D33" s="441" t="s">
        <v>590</v>
      </c>
      <c r="E33" s="441" t="s">
        <v>590</v>
      </c>
      <c r="F33" s="441" t="s">
        <v>590</v>
      </c>
      <c r="G33" s="441" t="s">
        <v>590</v>
      </c>
      <c r="H33" s="442"/>
      <c r="I33" s="416"/>
      <c r="J33" s="267"/>
      <c r="O33" s="212"/>
    </row>
    <row r="34" spans="1:15" ht="15.75">
      <c r="A34" s="307" t="s">
        <v>302</v>
      </c>
      <c r="B34" s="129"/>
      <c r="C34" s="436" t="s">
        <v>103</v>
      </c>
      <c r="D34" s="437"/>
      <c r="E34" s="437"/>
      <c r="F34" s="437"/>
      <c r="G34" s="437"/>
      <c r="H34" s="440"/>
      <c r="I34" s="420"/>
      <c r="J34" s="267"/>
      <c r="O34" s="212"/>
    </row>
    <row r="35" spans="1:15" ht="15.75">
      <c r="A35" s="307" t="s">
        <v>303</v>
      </c>
      <c r="B35" s="129"/>
      <c r="C35" s="436" t="s">
        <v>104</v>
      </c>
      <c r="D35" s="437"/>
      <c r="E35" s="437"/>
      <c r="F35" s="437"/>
      <c r="G35" s="437"/>
      <c r="H35" s="440"/>
      <c r="I35" s="420"/>
      <c r="J35" s="267"/>
      <c r="O35" s="212"/>
    </row>
    <row r="36" spans="1:15" ht="15.75">
      <c r="A36" s="307"/>
      <c r="B36" s="57"/>
      <c r="C36" s="130"/>
      <c r="D36" s="443"/>
      <c r="E36" s="444"/>
      <c r="F36" s="444"/>
      <c r="G36" s="444"/>
      <c r="H36" s="445"/>
      <c r="I36" s="416"/>
      <c r="J36" s="267"/>
      <c r="O36" s="212"/>
    </row>
    <row r="37" spans="1:15" ht="15.75">
      <c r="A37" s="307" t="s">
        <v>304</v>
      </c>
      <c r="B37" s="57"/>
      <c r="C37" s="432" t="s">
        <v>68</v>
      </c>
      <c r="D37" s="441" t="s">
        <v>590</v>
      </c>
      <c r="E37" s="441" t="s">
        <v>590</v>
      </c>
      <c r="F37" s="441" t="s">
        <v>590</v>
      </c>
      <c r="G37" s="441" t="s">
        <v>590</v>
      </c>
      <c r="H37" s="442"/>
      <c r="I37" s="416"/>
      <c r="J37" s="267"/>
      <c r="O37" s="212"/>
    </row>
    <row r="38" spans="1:15" ht="15.75">
      <c r="A38" s="307" t="s">
        <v>305</v>
      </c>
      <c r="B38" s="57"/>
      <c r="C38" s="436" t="s">
        <v>103</v>
      </c>
      <c r="D38" s="437"/>
      <c r="E38" s="437"/>
      <c r="F38" s="437"/>
      <c r="G38" s="437"/>
      <c r="H38" s="440"/>
      <c r="I38" s="420"/>
      <c r="J38" s="267"/>
      <c r="O38" s="212"/>
    </row>
    <row r="39" spans="1:15" ht="15.75">
      <c r="A39" s="307" t="s">
        <v>306</v>
      </c>
      <c r="B39" s="57"/>
      <c r="C39" s="436" t="s">
        <v>104</v>
      </c>
      <c r="D39" s="437"/>
      <c r="E39" s="437"/>
      <c r="F39" s="437"/>
      <c r="G39" s="437"/>
      <c r="H39" s="440"/>
      <c r="I39" s="420"/>
      <c r="J39" s="267"/>
      <c r="O39" s="212"/>
    </row>
    <row r="40" spans="1:15" ht="15.75">
      <c r="A40" s="307" t="s">
        <v>307</v>
      </c>
      <c r="B40" s="57"/>
      <c r="C40" s="436" t="s">
        <v>105</v>
      </c>
      <c r="D40" s="437"/>
      <c r="E40" s="437"/>
      <c r="F40" s="437"/>
      <c r="G40" s="437"/>
      <c r="H40" s="440"/>
      <c r="I40" s="420"/>
      <c r="J40" s="267"/>
      <c r="O40" s="212"/>
    </row>
    <row r="41" spans="1:15" ht="16.5" thickBot="1">
      <c r="A41" s="307"/>
      <c r="B41" s="57"/>
      <c r="C41" s="130"/>
      <c r="D41" s="427"/>
      <c r="E41" s="428"/>
      <c r="F41" s="428"/>
      <c r="G41" s="428"/>
      <c r="H41" s="446"/>
      <c r="I41" s="140"/>
      <c r="J41" s="267"/>
      <c r="O41" s="212"/>
    </row>
    <row r="42" spans="1:15" ht="17.25" thickBot="1" thickTop="1">
      <c r="A42" s="307" t="s">
        <v>308</v>
      </c>
      <c r="B42" s="57"/>
      <c r="C42" s="115" t="s">
        <v>62</v>
      </c>
      <c r="D42" s="335" t="s">
        <v>590</v>
      </c>
      <c r="E42" s="335" t="s">
        <v>590</v>
      </c>
      <c r="F42" s="335" t="s">
        <v>590</v>
      </c>
      <c r="G42" s="335" t="s">
        <v>590</v>
      </c>
      <c r="H42" s="153"/>
      <c r="I42" s="141"/>
      <c r="J42" s="266"/>
      <c r="O42" s="212"/>
    </row>
    <row r="43" spans="1:11" ht="16.5" thickTop="1">
      <c r="A43" s="100"/>
      <c r="B43" s="57"/>
      <c r="C43" s="133" t="s">
        <v>44</v>
      </c>
      <c r="D43" s="245"/>
      <c r="E43" s="232"/>
      <c r="F43" s="232"/>
      <c r="G43" s="229"/>
      <c r="H43" s="229"/>
      <c r="I43" s="232"/>
      <c r="J43" s="267"/>
      <c r="K43" s="212"/>
    </row>
    <row r="44" spans="1:11" ht="9" customHeight="1">
      <c r="A44" s="100"/>
      <c r="B44" s="57"/>
      <c r="C44" s="149"/>
      <c r="D44" s="279"/>
      <c r="E44" s="232"/>
      <c r="F44" s="232"/>
      <c r="G44" s="232"/>
      <c r="H44" s="232"/>
      <c r="I44" s="232"/>
      <c r="J44" s="267"/>
      <c r="K44" s="212"/>
    </row>
    <row r="45" spans="1:11" s="228" customFormat="1" ht="15.75">
      <c r="A45" s="100"/>
      <c r="B45" s="57"/>
      <c r="C45" s="150" t="s">
        <v>135</v>
      </c>
      <c r="D45" s="206"/>
      <c r="E45" s="232"/>
      <c r="F45" s="232"/>
      <c r="G45" s="232"/>
      <c r="H45" s="232"/>
      <c r="I45" s="232"/>
      <c r="J45" s="267"/>
      <c r="K45" s="212"/>
    </row>
    <row r="46" spans="1:11" ht="15.75">
      <c r="A46" s="100"/>
      <c r="B46" s="57"/>
      <c r="C46" s="47" t="s">
        <v>138</v>
      </c>
      <c r="D46" s="206"/>
      <c r="E46" s="232"/>
      <c r="F46" s="232"/>
      <c r="G46" s="232"/>
      <c r="H46" s="232"/>
      <c r="I46" s="232"/>
      <c r="J46" s="267"/>
      <c r="K46" s="212"/>
    </row>
    <row r="47" spans="1:12" ht="12" customHeight="1" thickBot="1">
      <c r="A47" s="108"/>
      <c r="B47" s="125"/>
      <c r="C47" s="51"/>
      <c r="D47" s="268"/>
      <c r="E47" s="268"/>
      <c r="F47" s="268"/>
      <c r="G47" s="268"/>
      <c r="H47" s="268"/>
      <c r="I47" s="268"/>
      <c r="J47" s="269"/>
      <c r="L47" s="212"/>
    </row>
    <row r="48" ht="15.75" thickTop="1"/>
    <row r="49" ht="15">
      <c r="C49" s="231" t="s">
        <v>45</v>
      </c>
    </row>
    <row r="50" spans="2:10" ht="30" customHeight="1">
      <c r="B50" s="200" t="s">
        <v>171</v>
      </c>
      <c r="C50" s="193"/>
      <c r="D50" s="467" t="str">
        <f>IF(COUNTA(D8:G8,D11:G15,D19:G19,D23:G23,D25:G25,D28:G28,D32:G33,D37:G37,D42:G42)/56*100=100,"OK - Table 2B is fully completed","WARNING - Table 2B is not fully completed, please fill in figure, L, M or 0")</f>
        <v>OK - Table 2B is fully completed</v>
      </c>
      <c r="E50" s="467"/>
      <c r="F50" s="467"/>
      <c r="G50" s="467"/>
      <c r="H50" s="201"/>
      <c r="I50" s="272"/>
      <c r="J50" s="221"/>
    </row>
    <row r="51" spans="2:10" ht="15.75">
      <c r="B51" s="183" t="s">
        <v>172</v>
      </c>
      <c r="C51" s="110"/>
      <c r="D51" s="196"/>
      <c r="E51" s="83"/>
      <c r="F51" s="83"/>
      <c r="G51" s="83"/>
      <c r="H51" s="83"/>
      <c r="I51" s="247"/>
      <c r="J51" s="222"/>
    </row>
    <row r="52" spans="2:10" ht="23.25">
      <c r="B52" s="194"/>
      <c r="C52" s="195" t="s">
        <v>582</v>
      </c>
      <c r="D52" s="373">
        <f>IF(D42="M",0,D42)-IF(D8="M",0,D8)-IF(D11="M",0,D11)-IF(D19="M",0,D19)-IF(D23="M",0,D23)-IF(D25="M",0,D25)-IF(D28="M",0,D28)-IF(D32="M",0,D32)-IF(D33="M",0,D33)-IF(D37="M",0,D37)</f>
        <v>0</v>
      </c>
      <c r="E52" s="373">
        <f>IF(E42="M",0,E42)-IF(E8="M",0,E8)-IF(E11="M",0,E11)-IF(E19="M",0,E19)-IF(E23="M",0,E23)-IF(E25="M",0,E25)-IF(E28="M",0,E28)-IF(E32="M",0,E32)-IF(E33="M",0,E33)-IF(E37="M",0,E37)</f>
        <v>0</v>
      </c>
      <c r="F52" s="373">
        <f>IF(F42="M",0,F42)-IF(F8="M",0,F8)-IF(F11="M",0,F11)-IF(F19="M",0,F19)-IF(F23="M",0,F23)-IF(F25="M",0,F25)-IF(F28="M",0,F28)-IF(F32="M",0,F32)-IF(F33="M",0,F33)-IF(F37="M",0,F37)</f>
        <v>0</v>
      </c>
      <c r="G52" s="373">
        <f>IF(G42="M",0,G42)-IF(G8="M",0,G8)-IF(G11="M",0,G11)-IF(G19="M",0,G19)-IF(G23="M",0,G23)-IF(G25="M",0,G25)-IF(G28="M",0,G28)-IF(G32="M",0,G32)-IF(G33="M",0,G33)-IF(G37="M",0,G37)</f>
        <v>0</v>
      </c>
      <c r="H52" s="374">
        <f>IF(H42="M",0,H42)-IF(H8="M",0,H8)-IF(H11="M",0,H11)-IF(H19="M",0,H19)-IF(H23="M",0,H23)-IF(H25="M",0,H25)-IF(H28="M",0,H28)-IF(H32="M",0,H32)-IF(H33="M",0,H33)-IF(H37="M",0,H37)</f>
        <v>0</v>
      </c>
      <c r="I52" s="247"/>
      <c r="J52" s="222"/>
    </row>
    <row r="53" spans="2:10" ht="15.75">
      <c r="B53" s="194"/>
      <c r="C53" s="195" t="s">
        <v>180</v>
      </c>
      <c r="D53" s="373">
        <f>IF(D11="M",0,D11)-IF(D12="M",0,D12)-IF(D13="M",0,D13)-IF(D14="M",0,D14)</f>
        <v>0</v>
      </c>
      <c r="E53" s="373">
        <f>IF(E11="M",0,E11)-IF(E12="M",0,E12)-IF(E13="M",0,E13)-IF(E14="M",0,E14)</f>
        <v>0</v>
      </c>
      <c r="F53" s="373">
        <f>IF(F11="M",0,F11)-IF(F12="M",0,F12)-IF(F13="M",0,F13)-IF(F14="M",0,F14)</f>
        <v>0</v>
      </c>
      <c r="G53" s="373">
        <f>IF(G11="M",0,G11)-IF(G12="M",0,G12)-IF(G13="M",0,G13)-IF(G14="M",0,G14)</f>
        <v>0</v>
      </c>
      <c r="H53" s="374">
        <f>IF(H11="M",0,H11)-IF(H12="M",0,H12)-IF(H13="M",0,H13)-IF(H14="M",0,H14)</f>
        <v>0</v>
      </c>
      <c r="I53" s="247"/>
      <c r="J53" s="222"/>
    </row>
    <row r="54" spans="2:10" ht="15.75">
      <c r="B54" s="194"/>
      <c r="C54" s="195" t="s">
        <v>181</v>
      </c>
      <c r="D54" s="373">
        <f>D37-SUM(D38:D41)</f>
        <v>0</v>
      </c>
      <c r="E54" s="373">
        <f>E37-SUM(E38:E41)</f>
        <v>0</v>
      </c>
      <c r="F54" s="373">
        <f>F37-SUM(F38:F41)</f>
        <v>0</v>
      </c>
      <c r="G54" s="373">
        <f>G37-SUM(G38:G41)</f>
        <v>0</v>
      </c>
      <c r="H54" s="374">
        <f>H37-SUM(H38:H41)</f>
        <v>0</v>
      </c>
      <c r="I54" s="247"/>
      <c r="J54" s="222"/>
    </row>
    <row r="55" spans="2:10" ht="15.75">
      <c r="B55" s="197" t="s">
        <v>179</v>
      </c>
      <c r="C55" s="195"/>
      <c r="D55" s="371"/>
      <c r="E55" s="371"/>
      <c r="F55" s="371"/>
      <c r="G55" s="371"/>
      <c r="H55" s="375"/>
      <c r="I55" s="247"/>
      <c r="J55" s="222"/>
    </row>
    <row r="56" spans="2:10" ht="15.75">
      <c r="B56" s="198"/>
      <c r="C56" s="199" t="s">
        <v>583</v>
      </c>
      <c r="D56" s="372">
        <f>IF('Table 1'!E12="M",0,'Table 1'!E12)-IF('Table 2B'!D42="M",0,'Table 2B'!D42)</f>
        <v>0</v>
      </c>
      <c r="E56" s="372">
        <f>IF('Table 1'!F12="M",0,'Table 1'!F12)-IF('Table 2B'!E42="M",0,'Table 2B'!E42)</f>
        <v>0</v>
      </c>
      <c r="F56" s="372">
        <f>IF('Table 1'!G12="M",0,'Table 1'!G12)-IF('Table 2B'!F42="M",0,'Table 2B'!F42)</f>
        <v>0</v>
      </c>
      <c r="G56" s="372">
        <f>IF('Table 1'!H12="M",0,'Table 1'!H12)-IF('Table 2B'!G42="M",0,'Table 2B'!G42)</f>
        <v>0</v>
      </c>
      <c r="H56" s="376">
        <f>IF('Table 1'!I12="M",0,'Table 1'!I12)-IF('Table 2B'!H42="M",0,'Table 2B'!H42)</f>
        <v>0</v>
      </c>
      <c r="I56" s="273"/>
      <c r="J56" s="274"/>
    </row>
  </sheetData>
  <sheetProtection password="C9FF" sheet="1" objects="1" scenarios="1" insertRows="0" deleteRows="0"/>
  <mergeCells count="1">
    <mergeCell ref="D50:G50"/>
  </mergeCells>
  <conditionalFormatting sqref="D50:G50">
    <cfRule type="expression" priority="1" dxfId="15" stopIfTrue="1">
      <formula>COUNTA(D8:G8,D11:G15,D19:G19,D23:G23,D25:G25,D28:G28,D32:G33,D37:G37,D42:G42)/56*100&lt;&gt;100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V66"/>
  <sheetViews>
    <sheetView showGridLines="0" defaultGridColor="0" zoomScale="70" zoomScaleNormal="70" zoomScalePageLayoutView="0" colorId="22" workbookViewId="0" topLeftCell="C1">
      <selection activeCell="C5" sqref="C5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58.10546875" style="231" customWidth="1"/>
    <col min="4" max="8" width="12.77734375" style="147" customWidth="1"/>
    <col min="9" max="9" width="65.3359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195</v>
      </c>
      <c r="D1" s="237"/>
      <c r="L1" s="456" t="s">
        <v>555</v>
      </c>
      <c r="M1" s="456" t="str">
        <f>'Cover page'!$N$1</f>
        <v>Apr.2014</v>
      </c>
    </row>
    <row r="2" spans="1:12" ht="11.25" customHeight="1" thickBot="1">
      <c r="A2" s="34"/>
      <c r="B2" s="111"/>
      <c r="C2" s="45"/>
      <c r="D2" s="252"/>
      <c r="K2" s="212"/>
      <c r="L2" s="456" t="s">
        <v>556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54"/>
      <c r="J3" s="255"/>
      <c r="K3" s="212"/>
      <c r="L3" s="456" t="s">
        <v>557</v>
      </c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6"/>
      <c r="J4" s="258"/>
      <c r="L4" s="456" t="s">
        <v>558</v>
      </c>
      <c r="O4" s="212"/>
    </row>
    <row r="5" spans="1:15" ht="15.75">
      <c r="A5" s="114" t="s">
        <v>176</v>
      </c>
      <c r="B5" s="57"/>
      <c r="C5" s="227" t="s">
        <v>625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77"/>
      <c r="J5" s="258"/>
      <c r="O5" s="212"/>
    </row>
    <row r="6" spans="1:15" ht="15.75">
      <c r="A6" s="114"/>
      <c r="B6" s="57"/>
      <c r="C6" s="461" t="str">
        <f>'Cover page'!E14</f>
        <v>Date: 31/03/2014</v>
      </c>
      <c r="D6" s="260"/>
      <c r="E6" s="260"/>
      <c r="F6" s="260"/>
      <c r="G6" s="261"/>
      <c r="H6" s="262"/>
      <c r="I6" s="263"/>
      <c r="J6" s="258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58"/>
      <c r="O7" s="212"/>
    </row>
    <row r="8" spans="1:15" ht="17.25" thickBot="1" thickTop="1">
      <c r="A8" s="307" t="s">
        <v>309</v>
      </c>
      <c r="B8" s="57"/>
      <c r="C8" s="128" t="s">
        <v>70</v>
      </c>
      <c r="D8" s="332">
        <v>3026</v>
      </c>
      <c r="E8" s="333">
        <v>2548</v>
      </c>
      <c r="F8" s="333">
        <v>1791</v>
      </c>
      <c r="G8" s="333">
        <v>2658</v>
      </c>
      <c r="H8" s="205"/>
      <c r="I8" s="151"/>
      <c r="J8" s="266"/>
      <c r="O8" s="212"/>
    </row>
    <row r="9" spans="1:15" ht="16.5" thickTop="1">
      <c r="A9" s="307"/>
      <c r="B9" s="57"/>
      <c r="C9" s="133" t="s">
        <v>126</v>
      </c>
      <c r="D9" s="457" t="s">
        <v>557</v>
      </c>
      <c r="E9" s="457" t="s">
        <v>557</v>
      </c>
      <c r="F9" s="457" t="s">
        <v>557</v>
      </c>
      <c r="G9" s="457" t="s">
        <v>557</v>
      </c>
      <c r="H9" s="439"/>
      <c r="I9" s="438"/>
      <c r="J9" s="267"/>
      <c r="O9" s="212"/>
    </row>
    <row r="10" spans="1:15" ht="9.75" customHeight="1">
      <c r="A10" s="307"/>
      <c r="B10" s="57"/>
      <c r="C10" s="133"/>
      <c r="D10" s="411"/>
      <c r="E10" s="142"/>
      <c r="F10" s="142"/>
      <c r="G10" s="142"/>
      <c r="H10" s="412"/>
      <c r="I10" s="413"/>
      <c r="J10" s="267"/>
      <c r="O10" s="212"/>
    </row>
    <row r="11" spans="1:15" ht="15.75">
      <c r="A11" s="307" t="s">
        <v>310</v>
      </c>
      <c r="B11" s="129"/>
      <c r="C11" s="432" t="s">
        <v>137</v>
      </c>
      <c r="D11" s="415" t="s">
        <v>590</v>
      </c>
      <c r="E11" s="415" t="s">
        <v>590</v>
      </c>
      <c r="F11" s="415" t="s">
        <v>590</v>
      </c>
      <c r="G11" s="415" t="s">
        <v>590</v>
      </c>
      <c r="H11" s="440"/>
      <c r="I11" s="416"/>
      <c r="J11" s="267"/>
      <c r="O11" s="212"/>
    </row>
    <row r="12" spans="1:15" ht="15.75">
      <c r="A12" s="307" t="s">
        <v>311</v>
      </c>
      <c r="B12" s="57"/>
      <c r="C12" s="433" t="s">
        <v>74</v>
      </c>
      <c r="D12" s="415" t="s">
        <v>590</v>
      </c>
      <c r="E12" s="415" t="s">
        <v>590</v>
      </c>
      <c r="F12" s="415" t="s">
        <v>590</v>
      </c>
      <c r="G12" s="415" t="s">
        <v>590</v>
      </c>
      <c r="H12" s="440"/>
      <c r="I12" s="416"/>
      <c r="J12" s="267"/>
      <c r="O12" s="212"/>
    </row>
    <row r="13" spans="1:15" ht="15.75">
      <c r="A13" s="307" t="s">
        <v>312</v>
      </c>
      <c r="B13" s="57"/>
      <c r="C13" s="434" t="s">
        <v>75</v>
      </c>
      <c r="D13" s="415" t="s">
        <v>590</v>
      </c>
      <c r="E13" s="415" t="s">
        <v>590</v>
      </c>
      <c r="F13" s="415" t="s">
        <v>590</v>
      </c>
      <c r="G13" s="415" t="s">
        <v>590</v>
      </c>
      <c r="H13" s="440"/>
      <c r="I13" s="416"/>
      <c r="J13" s="267"/>
      <c r="O13" s="212"/>
    </row>
    <row r="14" spans="1:15" ht="15.75">
      <c r="A14" s="307" t="s">
        <v>313</v>
      </c>
      <c r="B14" s="57"/>
      <c r="C14" s="434" t="s">
        <v>43</v>
      </c>
      <c r="D14" s="415" t="s">
        <v>590</v>
      </c>
      <c r="E14" s="415" t="s">
        <v>590</v>
      </c>
      <c r="F14" s="415" t="s">
        <v>590</v>
      </c>
      <c r="G14" s="415" t="s">
        <v>590</v>
      </c>
      <c r="H14" s="440"/>
      <c r="I14" s="416"/>
      <c r="J14" s="267"/>
      <c r="O14" s="212"/>
    </row>
    <row r="15" spans="1:15" ht="15.75">
      <c r="A15" s="307" t="s">
        <v>314</v>
      </c>
      <c r="B15" s="57"/>
      <c r="C15" s="435" t="s">
        <v>132</v>
      </c>
      <c r="D15" s="415" t="s">
        <v>590</v>
      </c>
      <c r="E15" s="415" t="s">
        <v>590</v>
      </c>
      <c r="F15" s="415" t="s">
        <v>590</v>
      </c>
      <c r="G15" s="415" t="s">
        <v>590</v>
      </c>
      <c r="H15" s="440"/>
      <c r="I15" s="416"/>
      <c r="J15" s="267"/>
      <c r="O15" s="212"/>
    </row>
    <row r="16" spans="1:15" ht="15.75">
      <c r="A16" s="307" t="s">
        <v>315</v>
      </c>
      <c r="B16" s="57"/>
      <c r="C16" s="436" t="s">
        <v>543</v>
      </c>
      <c r="D16" s="437"/>
      <c r="E16" s="437"/>
      <c r="F16" s="437"/>
      <c r="G16" s="437"/>
      <c r="H16" s="440"/>
      <c r="I16" s="420"/>
      <c r="J16" s="267"/>
      <c r="O16" s="212"/>
    </row>
    <row r="17" spans="1:15" ht="15.75">
      <c r="A17" s="307" t="s">
        <v>316</v>
      </c>
      <c r="B17" s="57"/>
      <c r="C17" s="436" t="s">
        <v>544</v>
      </c>
      <c r="D17" s="437"/>
      <c r="E17" s="437"/>
      <c r="F17" s="437"/>
      <c r="G17" s="437"/>
      <c r="H17" s="440"/>
      <c r="I17" s="420"/>
      <c r="J17" s="267"/>
      <c r="O17" s="212"/>
    </row>
    <row r="18" spans="1:15" ht="15.75">
      <c r="A18" s="307"/>
      <c r="B18" s="57"/>
      <c r="C18" s="36"/>
      <c r="D18" s="443"/>
      <c r="E18" s="444"/>
      <c r="F18" s="444"/>
      <c r="G18" s="444"/>
      <c r="H18" s="445"/>
      <c r="I18" s="416"/>
      <c r="J18" s="267"/>
      <c r="O18" s="212"/>
    </row>
    <row r="19" spans="1:15" ht="15.75">
      <c r="A19" s="307" t="s">
        <v>317</v>
      </c>
      <c r="B19" s="57"/>
      <c r="C19" s="432" t="s">
        <v>170</v>
      </c>
      <c r="D19" s="441">
        <v>-2141</v>
      </c>
      <c r="E19" s="441">
        <v>-2507</v>
      </c>
      <c r="F19" s="441">
        <v>-2745</v>
      </c>
      <c r="G19" s="441">
        <v>-3112</v>
      </c>
      <c r="H19" s="442"/>
      <c r="I19" s="416"/>
      <c r="J19" s="267"/>
      <c r="O19" s="212"/>
    </row>
    <row r="20" spans="1:15" ht="15.75">
      <c r="A20" s="307" t="s">
        <v>318</v>
      </c>
      <c r="B20" s="129"/>
      <c r="C20" s="436" t="s">
        <v>103</v>
      </c>
      <c r="D20" s="437">
        <v>387</v>
      </c>
      <c r="E20" s="437">
        <v>384</v>
      </c>
      <c r="F20" s="437">
        <v>382</v>
      </c>
      <c r="G20" s="437">
        <v>372</v>
      </c>
      <c r="H20" s="440"/>
      <c r="I20" s="420" t="s">
        <v>602</v>
      </c>
      <c r="J20" s="267"/>
      <c r="O20" s="212"/>
    </row>
    <row r="21" spans="1:15" ht="15.75">
      <c r="A21" s="307"/>
      <c r="B21" s="129"/>
      <c r="C21" s="436" t="s">
        <v>104</v>
      </c>
      <c r="D21" s="437">
        <v>-2624</v>
      </c>
      <c r="E21" s="437">
        <v>-3003</v>
      </c>
      <c r="F21" s="437">
        <v>-3262</v>
      </c>
      <c r="G21" s="437">
        <v>-3517</v>
      </c>
      <c r="H21" s="440"/>
      <c r="I21" s="420" t="s">
        <v>603</v>
      </c>
      <c r="J21" s="267"/>
      <c r="O21" s="212"/>
    </row>
    <row r="22" spans="1:15" ht="15.75">
      <c r="A22" s="307"/>
      <c r="B22" s="129"/>
      <c r="C22" s="436" t="s">
        <v>105</v>
      </c>
      <c r="D22" s="437">
        <v>105</v>
      </c>
      <c r="E22" s="437">
        <v>122</v>
      </c>
      <c r="F22" s="437">
        <v>145</v>
      </c>
      <c r="G22" s="437">
        <v>43</v>
      </c>
      <c r="H22" s="440"/>
      <c r="I22" s="420" t="s">
        <v>604</v>
      </c>
      <c r="J22" s="267"/>
      <c r="O22" s="212"/>
    </row>
    <row r="23" spans="1:15" ht="15.75">
      <c r="A23" s="307" t="s">
        <v>319</v>
      </c>
      <c r="B23" s="129"/>
      <c r="C23" s="436" t="s">
        <v>106</v>
      </c>
      <c r="D23" s="437">
        <v>-9</v>
      </c>
      <c r="E23" s="437">
        <v>-10</v>
      </c>
      <c r="F23" s="437">
        <v>-10</v>
      </c>
      <c r="G23" s="437">
        <v>-10</v>
      </c>
      <c r="H23" s="440"/>
      <c r="I23" s="420" t="s">
        <v>605</v>
      </c>
      <c r="J23" s="267"/>
      <c r="O23" s="212"/>
    </row>
    <row r="24" spans="1:15" ht="15.75">
      <c r="A24" s="307"/>
      <c r="B24" s="129"/>
      <c r="C24" s="130"/>
      <c r="D24" s="443"/>
      <c r="E24" s="444"/>
      <c r="F24" s="444"/>
      <c r="G24" s="444"/>
      <c r="H24" s="445"/>
      <c r="I24" s="416"/>
      <c r="J24" s="267"/>
      <c r="O24" s="212"/>
    </row>
    <row r="25" spans="1:15" ht="15.75">
      <c r="A25" s="307" t="s">
        <v>320</v>
      </c>
      <c r="B25" s="129"/>
      <c r="C25" s="432" t="s">
        <v>72</v>
      </c>
      <c r="D25" s="441" t="s">
        <v>590</v>
      </c>
      <c r="E25" s="441" t="s">
        <v>590</v>
      </c>
      <c r="F25" s="441" t="s">
        <v>590</v>
      </c>
      <c r="G25" s="441" t="s">
        <v>590</v>
      </c>
      <c r="H25" s="440"/>
      <c r="I25" s="416"/>
      <c r="J25" s="267"/>
      <c r="O25" s="212"/>
    </row>
    <row r="26" spans="1:15" ht="15.75">
      <c r="A26" s="307"/>
      <c r="B26" s="129"/>
      <c r="C26" s="130"/>
      <c r="D26" s="443"/>
      <c r="E26" s="444"/>
      <c r="F26" s="444"/>
      <c r="G26" s="444"/>
      <c r="H26" s="445"/>
      <c r="I26" s="416"/>
      <c r="J26" s="267"/>
      <c r="O26" s="212"/>
    </row>
    <row r="27" spans="1:15" ht="15.75">
      <c r="A27" s="307" t="s">
        <v>321</v>
      </c>
      <c r="B27" s="129"/>
      <c r="C27" s="432" t="s">
        <v>67</v>
      </c>
      <c r="D27" s="441">
        <v>164</v>
      </c>
      <c r="E27" s="441">
        <v>84</v>
      </c>
      <c r="F27" s="441">
        <v>23</v>
      </c>
      <c r="G27" s="441">
        <v>164</v>
      </c>
      <c r="H27" s="442"/>
      <c r="I27" s="416"/>
      <c r="J27" s="267"/>
      <c r="O27" s="212"/>
    </row>
    <row r="28" spans="1:15" ht="15.75">
      <c r="A28" s="307" t="s">
        <v>322</v>
      </c>
      <c r="B28" s="129"/>
      <c r="C28" s="436" t="s">
        <v>103</v>
      </c>
      <c r="D28" s="437">
        <v>164</v>
      </c>
      <c r="E28" s="437">
        <v>84</v>
      </c>
      <c r="F28" s="437">
        <v>23</v>
      </c>
      <c r="G28" s="437">
        <v>164</v>
      </c>
      <c r="H28" s="440"/>
      <c r="I28" s="420" t="s">
        <v>606</v>
      </c>
      <c r="J28" s="267"/>
      <c r="O28" s="212"/>
    </row>
    <row r="29" spans="1:15" ht="15.75">
      <c r="A29" s="307" t="s">
        <v>323</v>
      </c>
      <c r="B29" s="129"/>
      <c r="C29" s="436" t="s">
        <v>104</v>
      </c>
      <c r="D29" s="437"/>
      <c r="E29" s="437"/>
      <c r="F29" s="437"/>
      <c r="G29" s="437"/>
      <c r="H29" s="440"/>
      <c r="I29" s="420"/>
      <c r="J29" s="267"/>
      <c r="O29" s="212"/>
    </row>
    <row r="30" spans="1:15" ht="15.75">
      <c r="A30" s="307" t="s">
        <v>324</v>
      </c>
      <c r="B30" s="57"/>
      <c r="C30" s="432" t="s">
        <v>66</v>
      </c>
      <c r="D30" s="441" t="s">
        <v>590</v>
      </c>
      <c r="E30" s="441" t="s">
        <v>590</v>
      </c>
      <c r="F30" s="441" t="s">
        <v>590</v>
      </c>
      <c r="G30" s="441" t="s">
        <v>590</v>
      </c>
      <c r="H30" s="442"/>
      <c r="I30" s="416"/>
      <c r="J30" s="267"/>
      <c r="O30" s="212"/>
    </row>
    <row r="31" spans="1:15" ht="15.75">
      <c r="A31" s="307" t="s">
        <v>325</v>
      </c>
      <c r="B31" s="57"/>
      <c r="C31" s="436" t="s">
        <v>103</v>
      </c>
      <c r="D31" s="437" t="s">
        <v>590</v>
      </c>
      <c r="E31" s="437" t="s">
        <v>590</v>
      </c>
      <c r="F31" s="437" t="s">
        <v>590</v>
      </c>
      <c r="G31" s="437" t="s">
        <v>590</v>
      </c>
      <c r="H31" s="440"/>
      <c r="I31" s="420"/>
      <c r="J31" s="267"/>
      <c r="O31" s="212"/>
    </row>
    <row r="32" spans="1:15" ht="15.75">
      <c r="A32" s="307" t="s">
        <v>326</v>
      </c>
      <c r="B32" s="57"/>
      <c r="C32" s="436" t="s">
        <v>104</v>
      </c>
      <c r="D32" s="437" t="s">
        <v>590</v>
      </c>
      <c r="E32" s="437" t="s">
        <v>590</v>
      </c>
      <c r="F32" s="437" t="s">
        <v>590</v>
      </c>
      <c r="G32" s="437" t="s">
        <v>590</v>
      </c>
      <c r="H32" s="440"/>
      <c r="I32" s="420"/>
      <c r="J32" s="267"/>
      <c r="O32" s="212"/>
    </row>
    <row r="33" spans="1:15" ht="15.75">
      <c r="A33" s="307"/>
      <c r="B33" s="129"/>
      <c r="C33" s="130"/>
      <c r="D33" s="443"/>
      <c r="E33" s="444"/>
      <c r="F33" s="444"/>
      <c r="G33" s="444"/>
      <c r="H33" s="445"/>
      <c r="I33" s="416"/>
      <c r="J33" s="267"/>
      <c r="O33" s="212"/>
    </row>
    <row r="34" spans="1:15" ht="15.75">
      <c r="A34" s="307" t="s">
        <v>327</v>
      </c>
      <c r="B34" s="129"/>
      <c r="C34" s="432" t="s">
        <v>120</v>
      </c>
      <c r="D34" s="441">
        <v>-798</v>
      </c>
      <c r="E34" s="441">
        <v>-802</v>
      </c>
      <c r="F34" s="441">
        <v>-753</v>
      </c>
      <c r="G34" s="441">
        <v>-789</v>
      </c>
      <c r="H34" s="442"/>
      <c r="I34" s="416" t="s">
        <v>607</v>
      </c>
      <c r="J34" s="267"/>
      <c r="O34" s="212"/>
    </row>
    <row r="35" spans="1:15" ht="15.75">
      <c r="A35" s="307" t="s">
        <v>328</v>
      </c>
      <c r="B35" s="57"/>
      <c r="C35" s="432" t="s">
        <v>199</v>
      </c>
      <c r="D35" s="441">
        <v>-4</v>
      </c>
      <c r="E35" s="441">
        <v>9</v>
      </c>
      <c r="F35" s="441">
        <v>20</v>
      </c>
      <c r="G35" s="441">
        <v>20</v>
      </c>
      <c r="H35" s="442"/>
      <c r="I35" s="416" t="s">
        <v>608</v>
      </c>
      <c r="J35" s="267"/>
      <c r="O35" s="212"/>
    </row>
    <row r="36" spans="1:15" ht="15.75">
      <c r="A36" s="307" t="s">
        <v>329</v>
      </c>
      <c r="B36" s="129"/>
      <c r="C36" s="436" t="s">
        <v>103</v>
      </c>
      <c r="D36" s="437"/>
      <c r="E36" s="437"/>
      <c r="F36" s="437"/>
      <c r="G36" s="437"/>
      <c r="H36" s="440"/>
      <c r="I36" s="420"/>
      <c r="J36" s="267"/>
      <c r="O36" s="212"/>
    </row>
    <row r="37" spans="1:15" ht="15.75">
      <c r="A37" s="307" t="s">
        <v>330</v>
      </c>
      <c r="B37" s="129"/>
      <c r="C37" s="436" t="s">
        <v>104</v>
      </c>
      <c r="D37" s="437"/>
      <c r="E37" s="437"/>
      <c r="F37" s="437"/>
      <c r="G37" s="437"/>
      <c r="H37" s="440"/>
      <c r="I37" s="420"/>
      <c r="J37" s="267"/>
      <c r="O37" s="212"/>
    </row>
    <row r="38" spans="1:15" ht="15.75">
      <c r="A38" s="307"/>
      <c r="B38" s="131"/>
      <c r="C38" s="130"/>
      <c r="D38" s="443"/>
      <c r="E38" s="444"/>
      <c r="F38" s="444"/>
      <c r="G38" s="444"/>
      <c r="H38" s="445"/>
      <c r="I38" s="416"/>
      <c r="J38" s="267"/>
      <c r="O38" s="212"/>
    </row>
    <row r="39" spans="1:15" ht="15.75">
      <c r="A39" s="307" t="s">
        <v>331</v>
      </c>
      <c r="B39" s="57"/>
      <c r="C39" s="432" t="s">
        <v>68</v>
      </c>
      <c r="D39" s="441">
        <v>-601</v>
      </c>
      <c r="E39" s="441">
        <v>-370</v>
      </c>
      <c r="F39" s="441">
        <v>-504</v>
      </c>
      <c r="G39" s="441">
        <v>-653</v>
      </c>
      <c r="H39" s="442"/>
      <c r="I39" s="416"/>
      <c r="J39" s="267"/>
      <c r="O39" s="212"/>
    </row>
    <row r="40" spans="1:15" ht="15.75">
      <c r="A40" s="307" t="s">
        <v>332</v>
      </c>
      <c r="B40" s="57"/>
      <c r="C40" s="436" t="s">
        <v>103</v>
      </c>
      <c r="D40" s="437">
        <v>23</v>
      </c>
      <c r="E40" s="437">
        <v>34</v>
      </c>
      <c r="F40" s="437">
        <v>32</v>
      </c>
      <c r="G40" s="437">
        <v>33</v>
      </c>
      <c r="H40" s="440"/>
      <c r="I40" s="420" t="s">
        <v>609</v>
      </c>
      <c r="J40" s="267"/>
      <c r="O40" s="212"/>
    </row>
    <row r="41" spans="1:15" ht="15.75">
      <c r="A41" s="307"/>
      <c r="B41" s="57"/>
      <c r="C41" s="436" t="s">
        <v>104</v>
      </c>
      <c r="D41" s="437">
        <v>-117</v>
      </c>
      <c r="E41" s="437">
        <v>-41</v>
      </c>
      <c r="F41" s="437">
        <v>-148</v>
      </c>
      <c r="G41" s="437">
        <v>-144</v>
      </c>
      <c r="H41" s="440"/>
      <c r="I41" s="420" t="s">
        <v>610</v>
      </c>
      <c r="J41" s="267"/>
      <c r="O41" s="212"/>
    </row>
    <row r="42" spans="1:15" ht="15.75">
      <c r="A42" s="307"/>
      <c r="B42" s="57"/>
      <c r="C42" s="436" t="s">
        <v>105</v>
      </c>
      <c r="D42" s="437">
        <v>-172</v>
      </c>
      <c r="E42" s="437">
        <v>-296</v>
      </c>
      <c r="F42" s="437">
        <v>-285</v>
      </c>
      <c r="G42" s="437">
        <v>-283</v>
      </c>
      <c r="H42" s="440"/>
      <c r="I42" s="420" t="s">
        <v>611</v>
      </c>
      <c r="J42" s="267"/>
      <c r="O42" s="212"/>
    </row>
    <row r="43" spans="1:15" ht="15.75">
      <c r="A43" s="307"/>
      <c r="B43" s="57"/>
      <c r="C43" s="436" t="s">
        <v>106</v>
      </c>
      <c r="D43" s="437">
        <v>90</v>
      </c>
      <c r="E43" s="437">
        <v>100</v>
      </c>
      <c r="F43" s="437">
        <v>111</v>
      </c>
      <c r="G43" s="437">
        <v>111</v>
      </c>
      <c r="H43" s="440"/>
      <c r="I43" s="420" t="s">
        <v>612</v>
      </c>
      <c r="J43" s="267"/>
      <c r="O43" s="212"/>
    </row>
    <row r="44" spans="1:15" ht="15.75">
      <c r="A44" s="307" t="s">
        <v>333</v>
      </c>
      <c r="B44" s="57"/>
      <c r="C44" s="436" t="s">
        <v>107</v>
      </c>
      <c r="D44" s="437" t="s">
        <v>590</v>
      </c>
      <c r="E44" s="437">
        <v>90</v>
      </c>
      <c r="F44" s="437">
        <v>-60</v>
      </c>
      <c r="G44" s="437" t="s">
        <v>590</v>
      </c>
      <c r="H44" s="440"/>
      <c r="I44" s="420" t="s">
        <v>613</v>
      </c>
      <c r="J44" s="267"/>
      <c r="O44" s="212"/>
    </row>
    <row r="45" spans="1:15" ht="15.75">
      <c r="A45" s="307" t="s">
        <v>334</v>
      </c>
      <c r="B45" s="57"/>
      <c r="C45" s="436" t="s">
        <v>587</v>
      </c>
      <c r="D45" s="437">
        <v>-425</v>
      </c>
      <c r="E45" s="437">
        <v>-257</v>
      </c>
      <c r="F45" s="437">
        <v>-154</v>
      </c>
      <c r="G45" s="437">
        <v>-370</v>
      </c>
      <c r="H45" s="440"/>
      <c r="I45" s="420" t="s">
        <v>601</v>
      </c>
      <c r="J45" s="267"/>
      <c r="O45" s="212"/>
    </row>
    <row r="46" spans="1:15" ht="16.5" thickBot="1">
      <c r="A46" s="307"/>
      <c r="B46" s="57"/>
      <c r="C46" s="130"/>
      <c r="D46" s="427"/>
      <c r="E46" s="428"/>
      <c r="F46" s="428"/>
      <c r="G46" s="428"/>
      <c r="H46" s="446"/>
      <c r="I46" s="140"/>
      <c r="J46" s="267"/>
      <c r="O46" s="212"/>
    </row>
    <row r="47" spans="1:15" ht="17.25" thickBot="1" thickTop="1">
      <c r="A47" s="307" t="s">
        <v>335</v>
      </c>
      <c r="B47" s="57"/>
      <c r="C47" s="115" t="s">
        <v>63</v>
      </c>
      <c r="D47" s="335">
        <v>-354</v>
      </c>
      <c r="E47" s="335">
        <v>-1038</v>
      </c>
      <c r="F47" s="335">
        <v>-2168</v>
      </c>
      <c r="G47" s="335">
        <v>-1712</v>
      </c>
      <c r="H47" s="153"/>
      <c r="I47" s="141"/>
      <c r="J47" s="266"/>
      <c r="O47" s="212"/>
    </row>
    <row r="48" spans="1:11" ht="16.5" thickTop="1">
      <c r="A48" s="100"/>
      <c r="B48" s="57"/>
      <c r="C48" s="133" t="s">
        <v>44</v>
      </c>
      <c r="D48" s="245"/>
      <c r="E48" s="232"/>
      <c r="F48" s="232"/>
      <c r="G48" s="229"/>
      <c r="H48" s="229"/>
      <c r="I48" s="232"/>
      <c r="J48" s="267"/>
      <c r="K48" s="212"/>
    </row>
    <row r="49" spans="1:11" ht="9" customHeight="1">
      <c r="A49" s="100"/>
      <c r="B49" s="57"/>
      <c r="C49" s="149"/>
      <c r="D49" s="279"/>
      <c r="E49" s="232"/>
      <c r="F49" s="232"/>
      <c r="G49" s="232"/>
      <c r="H49" s="232"/>
      <c r="I49" s="232"/>
      <c r="J49" s="267"/>
      <c r="K49" s="212"/>
    </row>
    <row r="50" spans="1:256" s="228" customFormat="1" ht="15.75">
      <c r="A50" s="100"/>
      <c r="B50" s="214"/>
      <c r="C50" s="150" t="s">
        <v>135</v>
      </c>
      <c r="D50" s="233"/>
      <c r="E50" s="233"/>
      <c r="F50" s="233"/>
      <c r="G50" s="233"/>
      <c r="H50" s="233"/>
      <c r="I50" s="233"/>
      <c r="J50" s="267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233"/>
      <c r="AL50" s="233"/>
      <c r="AM50" s="233"/>
      <c r="AN50" s="233"/>
      <c r="AO50" s="233"/>
      <c r="AP50" s="233"/>
      <c r="AQ50" s="233"/>
      <c r="AR50" s="233"/>
      <c r="AS50" s="233"/>
      <c r="AT50" s="233"/>
      <c r="AU50" s="233"/>
      <c r="AV50" s="233"/>
      <c r="AW50" s="233"/>
      <c r="AX50" s="233"/>
      <c r="AY50" s="233"/>
      <c r="AZ50" s="233"/>
      <c r="BA50" s="233"/>
      <c r="BB50" s="233"/>
      <c r="BC50" s="233"/>
      <c r="BD50" s="233"/>
      <c r="BE50" s="233"/>
      <c r="BF50" s="233"/>
      <c r="BG50" s="233"/>
      <c r="BH50" s="233"/>
      <c r="BI50" s="233"/>
      <c r="BJ50" s="233"/>
      <c r="BK50" s="233"/>
      <c r="BL50" s="233"/>
      <c r="BM50" s="233"/>
      <c r="BN50" s="233"/>
      <c r="BO50" s="233"/>
      <c r="BP50" s="233"/>
      <c r="BQ50" s="233"/>
      <c r="BR50" s="233"/>
      <c r="BS50" s="233"/>
      <c r="BT50" s="233"/>
      <c r="BU50" s="233"/>
      <c r="BV50" s="233"/>
      <c r="BW50" s="233"/>
      <c r="BX50" s="233"/>
      <c r="BY50" s="233"/>
      <c r="BZ50" s="233"/>
      <c r="CA50" s="233"/>
      <c r="CB50" s="233"/>
      <c r="CC50" s="233"/>
      <c r="CD50" s="233"/>
      <c r="CE50" s="233"/>
      <c r="CF50" s="233"/>
      <c r="CG50" s="233"/>
      <c r="CH50" s="233"/>
      <c r="CI50" s="233"/>
      <c r="CJ50" s="233"/>
      <c r="CK50" s="233"/>
      <c r="CL50" s="233"/>
      <c r="CM50" s="233"/>
      <c r="CN50" s="233"/>
      <c r="CO50" s="233"/>
      <c r="CP50" s="233"/>
      <c r="CQ50" s="233"/>
      <c r="CR50" s="233"/>
      <c r="CS50" s="233"/>
      <c r="CT50" s="233"/>
      <c r="CU50" s="233"/>
      <c r="CV50" s="233"/>
      <c r="CW50" s="233"/>
      <c r="CX50" s="233"/>
      <c r="CY50" s="233"/>
      <c r="CZ50" s="233"/>
      <c r="DA50" s="233"/>
      <c r="DB50" s="233"/>
      <c r="DC50" s="233"/>
      <c r="DD50" s="233"/>
      <c r="DE50" s="233"/>
      <c r="DF50" s="233"/>
      <c r="DG50" s="233"/>
      <c r="DH50" s="233"/>
      <c r="DI50" s="233"/>
      <c r="DJ50" s="233"/>
      <c r="DK50" s="233"/>
      <c r="DL50" s="233"/>
      <c r="DM50" s="233"/>
      <c r="DN50" s="233"/>
      <c r="DO50" s="233"/>
      <c r="DP50" s="233"/>
      <c r="DQ50" s="233"/>
      <c r="DR50" s="233"/>
      <c r="DS50" s="233"/>
      <c r="DT50" s="233"/>
      <c r="DU50" s="233"/>
      <c r="DV50" s="233"/>
      <c r="DW50" s="233"/>
      <c r="DX50" s="233"/>
      <c r="DY50" s="233"/>
      <c r="DZ50" s="233"/>
      <c r="EA50" s="233"/>
      <c r="EB50" s="233"/>
      <c r="EC50" s="233"/>
      <c r="ED50" s="233"/>
      <c r="EE50" s="233"/>
      <c r="EF50" s="233"/>
      <c r="EG50" s="233"/>
      <c r="EH50" s="233"/>
      <c r="EI50" s="233"/>
      <c r="EJ50" s="233"/>
      <c r="EK50" s="233"/>
      <c r="EL50" s="233"/>
      <c r="EM50" s="233"/>
      <c r="EN50" s="233"/>
      <c r="EO50" s="233"/>
      <c r="EP50" s="233"/>
      <c r="EQ50" s="233"/>
      <c r="ER50" s="233"/>
      <c r="ES50" s="233"/>
      <c r="ET50" s="233"/>
      <c r="EU50" s="233"/>
      <c r="EV50" s="233"/>
      <c r="EW50" s="233"/>
      <c r="EX50" s="233"/>
      <c r="EY50" s="233"/>
      <c r="EZ50" s="233"/>
      <c r="FA50" s="233"/>
      <c r="FB50" s="233"/>
      <c r="FC50" s="233"/>
      <c r="FD50" s="233"/>
      <c r="FE50" s="233"/>
      <c r="FF50" s="233"/>
      <c r="FG50" s="233"/>
      <c r="FH50" s="233"/>
      <c r="FI50" s="233"/>
      <c r="FJ50" s="233"/>
      <c r="FK50" s="233"/>
      <c r="FL50" s="233"/>
      <c r="FM50" s="233"/>
      <c r="FN50" s="233"/>
      <c r="FO50" s="233"/>
      <c r="FP50" s="233"/>
      <c r="FQ50" s="233"/>
      <c r="FR50" s="233"/>
      <c r="FS50" s="233"/>
      <c r="FT50" s="233"/>
      <c r="FU50" s="233"/>
      <c r="FV50" s="233"/>
      <c r="FW50" s="233"/>
      <c r="FX50" s="233"/>
      <c r="FY50" s="233"/>
      <c r="FZ50" s="233"/>
      <c r="GA50" s="233"/>
      <c r="GB50" s="233"/>
      <c r="GC50" s="233"/>
      <c r="GD50" s="233"/>
      <c r="GE50" s="233"/>
      <c r="GF50" s="233"/>
      <c r="GG50" s="233"/>
      <c r="GH50" s="233"/>
      <c r="GI50" s="233"/>
      <c r="GJ50" s="233"/>
      <c r="GK50" s="233"/>
      <c r="GL50" s="233"/>
      <c r="GM50" s="233"/>
      <c r="GN50" s="233"/>
      <c r="GO50" s="233"/>
      <c r="GP50" s="233"/>
      <c r="GQ50" s="233"/>
      <c r="GR50" s="233"/>
      <c r="GS50" s="233"/>
      <c r="GT50" s="233"/>
      <c r="GU50" s="233"/>
      <c r="GV50" s="233"/>
      <c r="GW50" s="233"/>
      <c r="GX50" s="233"/>
      <c r="GY50" s="233"/>
      <c r="GZ50" s="233"/>
      <c r="HA50" s="233"/>
      <c r="HB50" s="233"/>
      <c r="HC50" s="233"/>
      <c r="HD50" s="233"/>
      <c r="HE50" s="233"/>
      <c r="HF50" s="233"/>
      <c r="HG50" s="233"/>
      <c r="HH50" s="233"/>
      <c r="HI50" s="233"/>
      <c r="HJ50" s="233"/>
      <c r="HK50" s="233"/>
      <c r="HL50" s="233"/>
      <c r="HM50" s="233"/>
      <c r="HN50" s="233"/>
      <c r="HO50" s="233"/>
      <c r="HP50" s="233"/>
      <c r="HQ50" s="233"/>
      <c r="HR50" s="233"/>
      <c r="HS50" s="233"/>
      <c r="HT50" s="233"/>
      <c r="HU50" s="233"/>
      <c r="HV50" s="233"/>
      <c r="HW50" s="233"/>
      <c r="HX50" s="233"/>
      <c r="HY50" s="233"/>
      <c r="HZ50" s="233"/>
      <c r="IA50" s="233"/>
      <c r="IB50" s="233"/>
      <c r="IC50" s="233"/>
      <c r="ID50" s="233"/>
      <c r="IE50" s="233"/>
      <c r="IF50" s="233"/>
      <c r="IG50" s="233"/>
      <c r="IH50" s="233"/>
      <c r="II50" s="233"/>
      <c r="IJ50" s="233"/>
      <c r="IK50" s="233"/>
      <c r="IL50" s="233"/>
      <c r="IM50" s="233"/>
      <c r="IN50" s="233"/>
      <c r="IO50" s="233"/>
      <c r="IP50" s="233"/>
      <c r="IQ50" s="233"/>
      <c r="IR50" s="233"/>
      <c r="IS50" s="233"/>
      <c r="IT50" s="233"/>
      <c r="IU50" s="233"/>
      <c r="IV50" s="233"/>
    </row>
    <row r="51" spans="1:11" ht="15.75">
      <c r="A51" s="100"/>
      <c r="B51" s="57"/>
      <c r="C51" s="47" t="s">
        <v>138</v>
      </c>
      <c r="D51" s="206"/>
      <c r="E51" s="232"/>
      <c r="F51" s="232"/>
      <c r="G51" s="232"/>
      <c r="H51" s="232"/>
      <c r="I51" s="232"/>
      <c r="J51" s="267"/>
      <c r="K51" s="212"/>
    </row>
    <row r="52" spans="1:12" ht="12" customHeight="1" thickBot="1">
      <c r="A52" s="108"/>
      <c r="B52" s="125"/>
      <c r="C52" s="51"/>
      <c r="D52" s="268"/>
      <c r="E52" s="268"/>
      <c r="F52" s="268"/>
      <c r="G52" s="268"/>
      <c r="H52" s="268"/>
      <c r="I52" s="268"/>
      <c r="J52" s="269"/>
      <c r="L52" s="212"/>
    </row>
    <row r="53" spans="1:12" ht="16.5" thickTop="1">
      <c r="A53" s="232"/>
      <c r="B53" s="275"/>
      <c r="L53" s="212"/>
    </row>
    <row r="54" ht="15">
      <c r="A54" s="232"/>
    </row>
    <row r="55" spans="1:10" ht="30" customHeight="1">
      <c r="A55" s="232"/>
      <c r="B55" s="200" t="s">
        <v>171</v>
      </c>
      <c r="C55" s="193"/>
      <c r="D55" s="467" t="str">
        <f>IF(COUNTA(D8:G8,D11:G15,D19:G19,D25:G25,D27:G27,D30:G30,D34:G35,D39:G39,D47:G47)/56*100=100,"OK - Table 2C is fully completed","WARNING - Table 2C is not fully completed, please fill in figure, L, M or 0")</f>
        <v>OK - Table 2C is fully completed</v>
      </c>
      <c r="E55" s="467"/>
      <c r="F55" s="467"/>
      <c r="G55" s="467"/>
      <c r="H55" s="201"/>
      <c r="I55" s="272"/>
      <c r="J55" s="221"/>
    </row>
    <row r="56" spans="1:10" ht="15.75">
      <c r="A56" s="232"/>
      <c r="B56" s="183" t="s">
        <v>172</v>
      </c>
      <c r="C56" s="110"/>
      <c r="D56" s="196"/>
      <c r="E56" s="83"/>
      <c r="F56" s="83"/>
      <c r="G56" s="83"/>
      <c r="H56" s="83"/>
      <c r="I56" s="247"/>
      <c r="J56" s="222"/>
    </row>
    <row r="57" spans="1:10" ht="23.25">
      <c r="A57" s="232"/>
      <c r="B57" s="194"/>
      <c r="C57" s="195" t="s">
        <v>581</v>
      </c>
      <c r="D57" s="373">
        <f>IF(D47="M",0,D47)-IF(D8="M",0,D8)-IF(D11="M",0,D11)-IF(D19="M",0,D19)-IF(D25="M",0,D25)-IF(D27="M",0,D27)-IF(D30="M",0,D30)-IF(D34="M",0,D34)-IF(D35="M",0,D35)-IF(D39="M",0,D39)</f>
        <v>0</v>
      </c>
      <c r="E57" s="373">
        <f>IF(E47="M",0,E47)-IF(E8="M",0,E8)-IF(E11="M",0,E11)-IF(E19="M",0,E19)-IF(E25="M",0,E25)-IF(E27="M",0,E27)-IF(E30="M",0,E30)-IF(E34="M",0,E34)-IF(E35="M",0,E35)-IF(E39="M",0,E39)</f>
        <v>0</v>
      </c>
      <c r="F57" s="373">
        <f>IF(F47="M",0,F47)-IF(F8="M",0,F8)-IF(F11="M",0,F11)-IF(F19="M",0,F19)-IF(F25="M",0,F25)-IF(F27="M",0,F27)-IF(F30="M",0,F30)-IF(F34="M",0,F34)-IF(F35="M",0,F35)-IF(F39="M",0,F39)</f>
        <v>0</v>
      </c>
      <c r="G57" s="373">
        <f>IF(G47="M",0,G47)-IF(G8="M",0,G8)-IF(G11="M",0,G11)-IF(G19="M",0,G19)-IF(G25="M",0,G25)-IF(G27="M",0,G27)-IF(G30="M",0,G30)-IF(G34="M",0,G34)-IF(G35="M",0,G35)-IF(G39="M",0,G39)</f>
        <v>0</v>
      </c>
      <c r="H57" s="374">
        <f>IF(H47="M",0,H47)-IF(H8="M",0,H8)-IF(H11="M",0,H11)-IF(H19="M",0,H19)-IF(H25="M",0,H25)-IF(H27="M",0,H27)-IF(H30="M",0,H30)-IF(H34="M",0,H34)-IF(H35="M",0,H35)-IF(H39="M",0,H39)</f>
        <v>0</v>
      </c>
      <c r="I57" s="247"/>
      <c r="J57" s="222"/>
    </row>
    <row r="58" spans="1:10" ht="15.75">
      <c r="A58" s="232"/>
      <c r="B58" s="194"/>
      <c r="C58" s="195" t="s">
        <v>203</v>
      </c>
      <c r="D58" s="373">
        <f>IF(D11="M",0,D11)-IF(D12="M",0,D12)-IF(D13="M",0,D13)-IF(D14="M",0,D14)</f>
        <v>0</v>
      </c>
      <c r="E58" s="373">
        <f>IF(E11="M",0,E11)-IF(E12="M",0,E12)-IF(E13="M",0,E13)-IF(E14="M",0,E14)</f>
        <v>0</v>
      </c>
      <c r="F58" s="373">
        <f>IF(F11="M",0,F11)-IF(F12="M",0,F12)-IF(F13="M",0,F13)-IF(F14="M",0,F14)</f>
        <v>0</v>
      </c>
      <c r="G58" s="373">
        <f>IF(G11="M",0,G11)-IF(G12="M",0,G12)-IF(G13="M",0,G13)-IF(G14="M",0,G14)</f>
        <v>0</v>
      </c>
      <c r="H58" s="374">
        <f>IF(H11="M",0,H11)-IF(H12="M",0,H12)-IF(H13="M",0,H13)-IF(H14="M",0,H14)</f>
        <v>0</v>
      </c>
      <c r="I58" s="247"/>
      <c r="J58" s="222"/>
    </row>
    <row r="59" spans="1:10" ht="15.75">
      <c r="A59" s="232"/>
      <c r="B59" s="194"/>
      <c r="C59" s="195" t="s">
        <v>204</v>
      </c>
      <c r="D59" s="373">
        <f>D39-SUM(D40:D46)</f>
        <v>0</v>
      </c>
      <c r="E59" s="373">
        <f>E39-SUM(E40:E46)</f>
        <v>0</v>
      </c>
      <c r="F59" s="373">
        <f>F39-SUM(F40:F46)</f>
        <v>0</v>
      </c>
      <c r="G59" s="373">
        <f>G39-SUM(G40:G46)</f>
        <v>0</v>
      </c>
      <c r="H59" s="374">
        <f>H39-SUM(H40:H46)</f>
        <v>0</v>
      </c>
      <c r="I59" s="247"/>
      <c r="J59" s="222"/>
    </row>
    <row r="60" spans="1:10" ht="15.75">
      <c r="A60" s="232"/>
      <c r="B60" s="197" t="s">
        <v>179</v>
      </c>
      <c r="C60" s="195"/>
      <c r="D60" s="371"/>
      <c r="E60" s="371"/>
      <c r="F60" s="371"/>
      <c r="G60" s="371"/>
      <c r="H60" s="375"/>
      <c r="I60" s="247"/>
      <c r="J60" s="222"/>
    </row>
    <row r="61" spans="1:10" ht="15.75">
      <c r="A61" s="229"/>
      <c r="B61" s="198"/>
      <c r="C61" s="199" t="s">
        <v>580</v>
      </c>
      <c r="D61" s="372">
        <f>IF('Table 1'!E13="M",0,'Table 1'!E13)-IF('Table 2C'!D47="M",0,'Table 2C'!D47)</f>
        <v>0</v>
      </c>
      <c r="E61" s="372">
        <f>IF('Table 1'!F13="M",0,'Table 1'!F13)-IF('Table 2C'!E47="M",0,'Table 2C'!E47)</f>
        <v>0</v>
      </c>
      <c r="F61" s="372">
        <f>IF('Table 1'!G13="M",0,'Table 1'!G13)-IF('Table 2C'!F47="M",0,'Table 2C'!F47)</f>
        <v>0</v>
      </c>
      <c r="G61" s="372">
        <f>IF('Table 1'!H13="M",0,'Table 1'!H13)-IF('Table 2C'!G47="M",0,'Table 2C'!G47)</f>
        <v>0</v>
      </c>
      <c r="H61" s="376">
        <f>IF('Table 1'!I13="M",0,'Table 1'!I13)-IF('Table 2C'!H47="M",0,'Table 2C'!H47)</f>
        <v>-1694</v>
      </c>
      <c r="I61" s="273"/>
      <c r="J61" s="274"/>
    </row>
    <row r="62" ht="15">
      <c r="A62" s="229"/>
    </row>
    <row r="63" ht="15">
      <c r="A63" s="229"/>
    </row>
    <row r="64" ht="15">
      <c r="A64" s="229"/>
    </row>
    <row r="65" ht="15">
      <c r="A65" s="232"/>
    </row>
    <row r="66" ht="15">
      <c r="A66" s="232"/>
    </row>
  </sheetData>
  <sheetProtection password="C9FF" sheet="1" objects="1" scenarios="1" insertRows="0" deleteColumns="0"/>
  <mergeCells count="1">
    <mergeCell ref="D55:G55"/>
  </mergeCells>
  <conditionalFormatting sqref="D55:G55">
    <cfRule type="expression" priority="1" dxfId="15" stopIfTrue="1">
      <formula>COUNTA(D8:G8,D11:G15,D19:G19,D25:G25,D27:G27,D30:G30,D34:G35,D39:G39,D47:G47)/56*100&lt;&gt;100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6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O65"/>
  <sheetViews>
    <sheetView showGridLines="0" defaultGridColor="0" zoomScale="70" zoomScaleNormal="70" zoomScalePageLayoutView="0" colorId="22" workbookViewId="0" topLeftCell="C1">
      <selection activeCell="C5" sqref="C5"/>
    </sheetView>
  </sheetViews>
  <sheetFormatPr defaultColWidth="9.77734375" defaultRowHeight="15"/>
  <cols>
    <col min="1" max="1" width="5.88671875" style="225" hidden="1" customWidth="1"/>
    <col min="2" max="2" width="3.77734375" style="147" customWidth="1"/>
    <col min="3" max="3" width="67.4453125" style="231" customWidth="1"/>
    <col min="4" max="4" width="10.99609375" style="147" customWidth="1"/>
    <col min="5" max="6" width="10.77734375" style="147" customWidth="1"/>
    <col min="7" max="8" width="10.6640625" style="147" customWidth="1"/>
    <col min="9" max="9" width="72.77734375" style="147" customWidth="1"/>
    <col min="10" max="10" width="5.3359375" style="147" customWidth="1"/>
    <col min="11" max="11" width="0.9921875" style="147" customWidth="1"/>
    <col min="12" max="12" width="0.55078125" style="147" customWidth="1"/>
    <col min="13" max="13" width="9.77734375" style="147" customWidth="1"/>
    <col min="14" max="14" width="40.77734375" style="147" customWidth="1"/>
    <col min="15" max="16384" width="9.77734375" style="147" customWidth="1"/>
  </cols>
  <sheetData>
    <row r="1" spans="1:13" ht="18">
      <c r="A1" s="34"/>
      <c r="B1" s="111"/>
      <c r="C1" s="44" t="s">
        <v>196</v>
      </c>
      <c r="D1" s="237"/>
      <c r="L1" s="456" t="s">
        <v>555</v>
      </c>
      <c r="M1" s="456" t="str">
        <f>'Cover page'!$N$1</f>
        <v>Apr.2014</v>
      </c>
    </row>
    <row r="2" spans="1:12" ht="11.25" customHeight="1" thickBot="1">
      <c r="A2" s="34"/>
      <c r="B2" s="111"/>
      <c r="C2" s="45"/>
      <c r="D2" s="252"/>
      <c r="K2" s="212"/>
      <c r="L2" s="456" t="s">
        <v>556</v>
      </c>
    </row>
    <row r="3" spans="1:12" ht="16.5" thickTop="1">
      <c r="A3" s="112"/>
      <c r="B3" s="113"/>
      <c r="C3" s="46"/>
      <c r="D3" s="253"/>
      <c r="E3" s="254"/>
      <c r="F3" s="254"/>
      <c r="G3" s="254"/>
      <c r="H3" s="254"/>
      <c r="I3" s="280"/>
      <c r="J3" s="255"/>
      <c r="K3" s="212"/>
      <c r="L3" s="456" t="s">
        <v>557</v>
      </c>
    </row>
    <row r="4" spans="1:15" ht="15.75">
      <c r="A4" s="114"/>
      <c r="B4" s="57"/>
      <c r="C4" s="47" t="str">
        <f>'Cover page'!E13</f>
        <v>Member state: Finland</v>
      </c>
      <c r="D4" s="25"/>
      <c r="E4" s="26"/>
      <c r="F4" s="26" t="s">
        <v>2</v>
      </c>
      <c r="G4" s="26"/>
      <c r="H4" s="26"/>
      <c r="I4" s="276"/>
      <c r="J4" s="281"/>
      <c r="L4" s="456" t="s">
        <v>558</v>
      </c>
      <c r="O4" s="212"/>
    </row>
    <row r="5" spans="1:15" ht="15.75">
      <c r="A5" s="114" t="s">
        <v>176</v>
      </c>
      <c r="B5" s="57"/>
      <c r="C5" s="227" t="s">
        <v>625</v>
      </c>
      <c r="D5" s="28">
        <f>'Table 1'!E5</f>
        <v>2010</v>
      </c>
      <c r="E5" s="28">
        <f>'Table 1'!F5</f>
        <v>2011</v>
      </c>
      <c r="F5" s="28">
        <f>'Table 1'!G5</f>
        <v>2012</v>
      </c>
      <c r="G5" s="28">
        <f>'Table 1'!H5</f>
        <v>2013</v>
      </c>
      <c r="H5" s="28">
        <f>'Table 1'!I5</f>
        <v>2014</v>
      </c>
      <c r="I5" s="277"/>
      <c r="J5" s="281"/>
      <c r="O5" s="212"/>
    </row>
    <row r="6" spans="1:15" ht="15.75">
      <c r="A6" s="114"/>
      <c r="B6" s="57"/>
      <c r="C6" s="461" t="str">
        <f>'Cover page'!E14</f>
        <v>Date: 31/03/2014</v>
      </c>
      <c r="D6" s="260"/>
      <c r="E6" s="260"/>
      <c r="F6" s="260"/>
      <c r="G6" s="261"/>
      <c r="H6" s="262"/>
      <c r="I6" s="263"/>
      <c r="J6" s="281"/>
      <c r="O6" s="212"/>
    </row>
    <row r="7" spans="1:15" ht="10.5" customHeight="1" thickBot="1">
      <c r="A7" s="114"/>
      <c r="B7" s="57"/>
      <c r="C7" s="148"/>
      <c r="D7" s="264"/>
      <c r="E7" s="264"/>
      <c r="F7" s="264"/>
      <c r="G7" s="264"/>
      <c r="H7" s="278"/>
      <c r="I7" s="244"/>
      <c r="J7" s="281"/>
      <c r="O7" s="212"/>
    </row>
    <row r="8" spans="1:15" ht="17.25" thickBot="1" thickTop="1">
      <c r="A8" s="307" t="s">
        <v>336</v>
      </c>
      <c r="B8" s="57"/>
      <c r="C8" s="128" t="s">
        <v>71</v>
      </c>
      <c r="D8" s="332">
        <v>32</v>
      </c>
      <c r="E8" s="333">
        <v>-5</v>
      </c>
      <c r="F8" s="333">
        <v>299</v>
      </c>
      <c r="G8" s="333">
        <v>58</v>
      </c>
      <c r="H8" s="205"/>
      <c r="I8" s="151" t="s">
        <v>614</v>
      </c>
      <c r="J8" s="266"/>
      <c r="O8" s="212"/>
    </row>
    <row r="9" spans="1:15" ht="16.5" thickTop="1">
      <c r="A9" s="307"/>
      <c r="B9" s="57"/>
      <c r="C9" s="133" t="s">
        <v>126</v>
      </c>
      <c r="D9" s="457" t="s">
        <v>556</v>
      </c>
      <c r="E9" s="457" t="s">
        <v>556</v>
      </c>
      <c r="F9" s="457" t="s">
        <v>556</v>
      </c>
      <c r="G9" s="457" t="s">
        <v>556</v>
      </c>
      <c r="H9" s="439"/>
      <c r="I9" s="438"/>
      <c r="J9" s="267"/>
      <c r="O9" s="212"/>
    </row>
    <row r="10" spans="1:15" ht="11.25" customHeight="1">
      <c r="A10" s="307"/>
      <c r="B10" s="57"/>
      <c r="C10" s="133"/>
      <c r="D10" s="411"/>
      <c r="E10" s="142"/>
      <c r="F10" s="142"/>
      <c r="G10" s="142"/>
      <c r="H10" s="412"/>
      <c r="I10" s="413"/>
      <c r="J10" s="267"/>
      <c r="O10" s="212"/>
    </row>
    <row r="11" spans="1:15" ht="15.75">
      <c r="A11" s="307" t="s">
        <v>337</v>
      </c>
      <c r="B11" s="129"/>
      <c r="C11" s="432" t="s">
        <v>139</v>
      </c>
      <c r="D11" s="415" t="s">
        <v>590</v>
      </c>
      <c r="E11" s="415" t="s">
        <v>590</v>
      </c>
      <c r="F11" s="415" t="s">
        <v>590</v>
      </c>
      <c r="G11" s="415" t="s">
        <v>590</v>
      </c>
      <c r="H11" s="440"/>
      <c r="I11" s="416"/>
      <c r="J11" s="267"/>
      <c r="O11" s="212"/>
    </row>
    <row r="12" spans="1:15" ht="15.75">
      <c r="A12" s="307" t="s">
        <v>338</v>
      </c>
      <c r="B12" s="57"/>
      <c r="C12" s="433" t="s">
        <v>74</v>
      </c>
      <c r="D12" s="415" t="s">
        <v>590</v>
      </c>
      <c r="E12" s="415" t="s">
        <v>590</v>
      </c>
      <c r="F12" s="415" t="s">
        <v>590</v>
      </c>
      <c r="G12" s="415" t="s">
        <v>590</v>
      </c>
      <c r="H12" s="440"/>
      <c r="I12" s="416"/>
      <c r="J12" s="267"/>
      <c r="O12" s="212"/>
    </row>
    <row r="13" spans="1:15" ht="15.75">
      <c r="A13" s="307" t="s">
        <v>339</v>
      </c>
      <c r="B13" s="57"/>
      <c r="C13" s="434" t="s">
        <v>75</v>
      </c>
      <c r="D13" s="415" t="s">
        <v>590</v>
      </c>
      <c r="E13" s="415" t="s">
        <v>590</v>
      </c>
      <c r="F13" s="415" t="s">
        <v>590</v>
      </c>
      <c r="G13" s="415" t="s">
        <v>590</v>
      </c>
      <c r="H13" s="440"/>
      <c r="I13" s="416"/>
      <c r="J13" s="267"/>
      <c r="O13" s="212"/>
    </row>
    <row r="14" spans="1:15" ht="15.75">
      <c r="A14" s="307" t="s">
        <v>340</v>
      </c>
      <c r="B14" s="57"/>
      <c r="C14" s="434" t="s">
        <v>43</v>
      </c>
      <c r="D14" s="415" t="s">
        <v>590</v>
      </c>
      <c r="E14" s="415" t="s">
        <v>590</v>
      </c>
      <c r="F14" s="415" t="s">
        <v>590</v>
      </c>
      <c r="G14" s="415" t="s">
        <v>590</v>
      </c>
      <c r="H14" s="440"/>
      <c r="I14" s="416"/>
      <c r="J14" s="267"/>
      <c r="O14" s="212"/>
    </row>
    <row r="15" spans="1:15" ht="15.75">
      <c r="A15" s="307" t="s">
        <v>341</v>
      </c>
      <c r="B15" s="57"/>
      <c r="C15" s="435" t="s">
        <v>132</v>
      </c>
      <c r="D15" s="415" t="s">
        <v>590</v>
      </c>
      <c r="E15" s="415" t="s">
        <v>590</v>
      </c>
      <c r="F15" s="415" t="s">
        <v>590</v>
      </c>
      <c r="G15" s="415" t="s">
        <v>590</v>
      </c>
      <c r="H15" s="440"/>
      <c r="I15" s="416"/>
      <c r="J15" s="267"/>
      <c r="O15" s="212"/>
    </row>
    <row r="16" spans="1:15" ht="15.75">
      <c r="A16" s="307" t="s">
        <v>342</v>
      </c>
      <c r="B16" s="57"/>
      <c r="C16" s="436" t="s">
        <v>543</v>
      </c>
      <c r="D16" s="437"/>
      <c r="E16" s="437"/>
      <c r="F16" s="437"/>
      <c r="G16" s="437"/>
      <c r="H16" s="440"/>
      <c r="I16" s="420"/>
      <c r="J16" s="267"/>
      <c r="O16" s="212"/>
    </row>
    <row r="17" spans="1:15" ht="15.75">
      <c r="A17" s="307" t="s">
        <v>343</v>
      </c>
      <c r="B17" s="57"/>
      <c r="C17" s="436" t="s">
        <v>544</v>
      </c>
      <c r="D17" s="437"/>
      <c r="E17" s="437"/>
      <c r="F17" s="437"/>
      <c r="G17" s="437"/>
      <c r="H17" s="440"/>
      <c r="I17" s="420"/>
      <c r="J17" s="267"/>
      <c r="O17" s="212"/>
    </row>
    <row r="18" spans="1:15" ht="15.75">
      <c r="A18" s="307"/>
      <c r="B18" s="57"/>
      <c r="C18" s="36"/>
      <c r="D18" s="443"/>
      <c r="E18" s="444"/>
      <c r="F18" s="444"/>
      <c r="G18" s="444"/>
      <c r="H18" s="445"/>
      <c r="I18" s="416"/>
      <c r="J18" s="267"/>
      <c r="O18" s="212"/>
    </row>
    <row r="19" spans="1:15" ht="15.75">
      <c r="A19" s="307" t="s">
        <v>344</v>
      </c>
      <c r="B19" s="57"/>
      <c r="C19" s="432" t="s">
        <v>170</v>
      </c>
      <c r="D19" s="441">
        <v>765</v>
      </c>
      <c r="E19" s="441">
        <v>496</v>
      </c>
      <c r="F19" s="441">
        <v>423</v>
      </c>
      <c r="G19" s="441">
        <v>529</v>
      </c>
      <c r="H19" s="442"/>
      <c r="I19" s="416"/>
      <c r="J19" s="267"/>
      <c r="O19" s="212"/>
    </row>
    <row r="20" spans="1:15" ht="15.75">
      <c r="A20" s="307" t="s">
        <v>345</v>
      </c>
      <c r="B20" s="129"/>
      <c r="C20" s="436" t="s">
        <v>103</v>
      </c>
      <c r="D20" s="437">
        <v>203</v>
      </c>
      <c r="E20" s="437">
        <v>13</v>
      </c>
      <c r="F20" s="437">
        <v>2</v>
      </c>
      <c r="G20" s="437">
        <v>-62</v>
      </c>
      <c r="H20" s="440"/>
      <c r="I20" s="420" t="s">
        <v>615</v>
      </c>
      <c r="J20" s="267"/>
      <c r="O20" s="212"/>
    </row>
    <row r="21" spans="1:15" ht="15.75">
      <c r="A21" s="307"/>
      <c r="B21" s="129"/>
      <c r="C21" s="436" t="s">
        <v>104</v>
      </c>
      <c r="D21" s="437">
        <v>-29</v>
      </c>
      <c r="E21" s="437">
        <v>-172</v>
      </c>
      <c r="F21" s="437">
        <v>-329</v>
      </c>
      <c r="G21" s="437">
        <v>-232</v>
      </c>
      <c r="H21" s="440"/>
      <c r="I21" s="420" t="s">
        <v>616</v>
      </c>
      <c r="J21" s="267"/>
      <c r="O21" s="212"/>
    </row>
    <row r="22" spans="1:15" ht="15.75">
      <c r="A22" s="307"/>
      <c r="B22" s="129"/>
      <c r="C22" s="436" t="s">
        <v>105</v>
      </c>
      <c r="D22" s="437">
        <v>581</v>
      </c>
      <c r="E22" s="437">
        <v>631</v>
      </c>
      <c r="F22" s="437">
        <v>714</v>
      </c>
      <c r="G22" s="437">
        <v>797</v>
      </c>
      <c r="H22" s="440"/>
      <c r="I22" s="420" t="s">
        <v>617</v>
      </c>
      <c r="J22" s="267"/>
      <c r="O22" s="212"/>
    </row>
    <row r="23" spans="1:15" ht="15.75">
      <c r="A23" s="307" t="s">
        <v>346</v>
      </c>
      <c r="B23" s="129"/>
      <c r="C23" s="436" t="s">
        <v>106</v>
      </c>
      <c r="D23" s="437">
        <v>10</v>
      </c>
      <c r="E23" s="437">
        <v>24</v>
      </c>
      <c r="F23" s="437">
        <v>36</v>
      </c>
      <c r="G23" s="437">
        <v>26</v>
      </c>
      <c r="H23" s="440"/>
      <c r="I23" s="420" t="s">
        <v>618</v>
      </c>
      <c r="J23" s="267"/>
      <c r="O23" s="212"/>
    </row>
    <row r="24" spans="1:15" ht="15.75">
      <c r="A24" s="307"/>
      <c r="B24" s="129"/>
      <c r="C24" s="130"/>
      <c r="D24" s="443"/>
      <c r="E24" s="444"/>
      <c r="F24" s="444"/>
      <c r="G24" s="444"/>
      <c r="H24" s="445"/>
      <c r="I24" s="416"/>
      <c r="J24" s="267"/>
      <c r="O24" s="212"/>
    </row>
    <row r="25" spans="1:15" ht="15.75">
      <c r="A25" s="307" t="s">
        <v>347</v>
      </c>
      <c r="B25" s="129"/>
      <c r="C25" s="432" t="s">
        <v>72</v>
      </c>
      <c r="D25" s="441" t="s">
        <v>590</v>
      </c>
      <c r="E25" s="441" t="s">
        <v>590</v>
      </c>
      <c r="F25" s="441" t="s">
        <v>590</v>
      </c>
      <c r="G25" s="441" t="s">
        <v>590</v>
      </c>
      <c r="H25" s="440"/>
      <c r="I25" s="416"/>
      <c r="J25" s="267"/>
      <c r="O25" s="212"/>
    </row>
    <row r="26" spans="1:15" ht="15.75">
      <c r="A26" s="307"/>
      <c r="B26" s="129"/>
      <c r="C26" s="130"/>
      <c r="D26" s="443"/>
      <c r="E26" s="444"/>
      <c r="F26" s="444"/>
      <c r="G26" s="444"/>
      <c r="H26" s="445"/>
      <c r="I26" s="416"/>
      <c r="J26" s="267"/>
      <c r="O26" s="212"/>
    </row>
    <row r="27" spans="1:15" ht="15.75">
      <c r="A27" s="307" t="s">
        <v>348</v>
      </c>
      <c r="B27" s="129"/>
      <c r="C27" s="432" t="s">
        <v>67</v>
      </c>
      <c r="D27" s="441" t="s">
        <v>590</v>
      </c>
      <c r="E27" s="441" t="s">
        <v>590</v>
      </c>
      <c r="F27" s="441" t="s">
        <v>590</v>
      </c>
      <c r="G27" s="441" t="s">
        <v>590</v>
      </c>
      <c r="H27" s="442"/>
      <c r="I27" s="416"/>
      <c r="J27" s="267"/>
      <c r="O27" s="212"/>
    </row>
    <row r="28" spans="1:15" ht="15.75">
      <c r="A28" s="307" t="s">
        <v>349</v>
      </c>
      <c r="B28" s="129"/>
      <c r="C28" s="436" t="s">
        <v>103</v>
      </c>
      <c r="D28" s="437"/>
      <c r="E28" s="437"/>
      <c r="F28" s="437"/>
      <c r="G28" s="437"/>
      <c r="H28" s="440"/>
      <c r="I28" s="420"/>
      <c r="J28" s="267"/>
      <c r="O28" s="212"/>
    </row>
    <row r="29" spans="1:15" ht="15.75">
      <c r="A29" s="307" t="s">
        <v>350</v>
      </c>
      <c r="B29" s="129"/>
      <c r="C29" s="436" t="s">
        <v>104</v>
      </c>
      <c r="D29" s="437"/>
      <c r="E29" s="437"/>
      <c r="F29" s="437"/>
      <c r="G29" s="437"/>
      <c r="H29" s="440"/>
      <c r="I29" s="420"/>
      <c r="J29" s="267"/>
      <c r="O29" s="212"/>
    </row>
    <row r="30" spans="1:15" ht="15.75">
      <c r="A30" s="307" t="s">
        <v>351</v>
      </c>
      <c r="B30" s="57"/>
      <c r="C30" s="432" t="s">
        <v>66</v>
      </c>
      <c r="D30" s="441" t="s">
        <v>590</v>
      </c>
      <c r="E30" s="441" t="s">
        <v>590</v>
      </c>
      <c r="F30" s="441" t="s">
        <v>590</v>
      </c>
      <c r="G30" s="441" t="s">
        <v>590</v>
      </c>
      <c r="H30" s="442"/>
      <c r="I30" s="416"/>
      <c r="J30" s="267"/>
      <c r="O30" s="212"/>
    </row>
    <row r="31" spans="1:15" ht="15.75">
      <c r="A31" s="307" t="s">
        <v>352</v>
      </c>
      <c r="B31" s="57"/>
      <c r="C31" s="436" t="s">
        <v>103</v>
      </c>
      <c r="D31" s="437"/>
      <c r="E31" s="437"/>
      <c r="F31" s="437"/>
      <c r="G31" s="437"/>
      <c r="H31" s="440"/>
      <c r="I31" s="420"/>
      <c r="J31" s="267"/>
      <c r="O31" s="212"/>
    </row>
    <row r="32" spans="1:15" ht="15.75">
      <c r="A32" s="307" t="s">
        <v>353</v>
      </c>
      <c r="B32" s="57"/>
      <c r="C32" s="436" t="s">
        <v>104</v>
      </c>
      <c r="D32" s="437"/>
      <c r="E32" s="437"/>
      <c r="F32" s="437"/>
      <c r="G32" s="437"/>
      <c r="H32" s="440"/>
      <c r="I32" s="420"/>
      <c r="J32" s="267"/>
      <c r="O32" s="212"/>
    </row>
    <row r="33" spans="1:15" ht="15.75">
      <c r="A33" s="307"/>
      <c r="B33" s="129"/>
      <c r="C33" s="130"/>
      <c r="D33" s="443"/>
      <c r="E33" s="444"/>
      <c r="F33" s="444"/>
      <c r="G33" s="444"/>
      <c r="H33" s="445"/>
      <c r="I33" s="416"/>
      <c r="J33" s="267"/>
      <c r="O33" s="212"/>
    </row>
    <row r="34" spans="1:15" ht="15.75">
      <c r="A34" s="307" t="s">
        <v>354</v>
      </c>
      <c r="B34" s="129"/>
      <c r="C34" s="432" t="s">
        <v>121</v>
      </c>
      <c r="D34" s="441" t="s">
        <v>590</v>
      </c>
      <c r="E34" s="441" t="s">
        <v>590</v>
      </c>
      <c r="F34" s="441" t="s">
        <v>590</v>
      </c>
      <c r="G34" s="441" t="s">
        <v>590</v>
      </c>
      <c r="H34" s="442"/>
      <c r="I34" s="416"/>
      <c r="J34" s="267"/>
      <c r="O34" s="212"/>
    </row>
    <row r="35" spans="1:15" ht="15.75">
      <c r="A35" s="307" t="s">
        <v>355</v>
      </c>
      <c r="B35" s="57"/>
      <c r="C35" s="432" t="s">
        <v>198</v>
      </c>
      <c r="D35" s="441">
        <v>2671</v>
      </c>
      <c r="E35" s="441">
        <v>2536</v>
      </c>
      <c r="F35" s="441">
        <v>2411</v>
      </c>
      <c r="G35" s="441">
        <v>2240</v>
      </c>
      <c r="H35" s="442"/>
      <c r="I35" s="416"/>
      <c r="J35" s="267"/>
      <c r="O35" s="212"/>
    </row>
    <row r="36" spans="1:15" ht="15.75">
      <c r="A36" s="307" t="s">
        <v>356</v>
      </c>
      <c r="B36" s="129"/>
      <c r="C36" s="436" t="s">
        <v>103</v>
      </c>
      <c r="D36" s="437">
        <v>2671</v>
      </c>
      <c r="E36" s="437">
        <v>2536</v>
      </c>
      <c r="F36" s="437">
        <v>2411</v>
      </c>
      <c r="G36" s="437">
        <v>2240</v>
      </c>
      <c r="H36" s="440"/>
      <c r="I36" s="420" t="s">
        <v>619</v>
      </c>
      <c r="J36" s="267"/>
      <c r="O36" s="212"/>
    </row>
    <row r="37" spans="1:15" ht="15.75">
      <c r="A37" s="307" t="s">
        <v>357</v>
      </c>
      <c r="B37" s="129"/>
      <c r="C37" s="436" t="s">
        <v>104</v>
      </c>
      <c r="D37" s="437"/>
      <c r="E37" s="437"/>
      <c r="F37" s="437"/>
      <c r="G37" s="437"/>
      <c r="H37" s="440"/>
      <c r="I37" s="420"/>
      <c r="J37" s="267"/>
      <c r="O37" s="212"/>
    </row>
    <row r="38" spans="1:15" ht="15.75">
      <c r="A38" s="307"/>
      <c r="B38" s="131"/>
      <c r="C38" s="130"/>
      <c r="D38" s="443"/>
      <c r="E38" s="444"/>
      <c r="F38" s="444"/>
      <c r="G38" s="444"/>
      <c r="H38" s="445"/>
      <c r="I38" s="416"/>
      <c r="J38" s="267"/>
      <c r="O38" s="212"/>
    </row>
    <row r="39" spans="1:15" ht="15.75">
      <c r="A39" s="307" t="s">
        <v>358</v>
      </c>
      <c r="B39" s="57"/>
      <c r="C39" s="432" t="s">
        <v>68</v>
      </c>
      <c r="D39" s="441">
        <v>1953</v>
      </c>
      <c r="E39" s="441">
        <v>2419</v>
      </c>
      <c r="F39" s="441">
        <v>2099</v>
      </c>
      <c r="G39" s="441">
        <v>1301</v>
      </c>
      <c r="H39" s="442"/>
      <c r="I39" s="416" t="s">
        <v>620</v>
      </c>
      <c r="J39" s="267"/>
      <c r="O39" s="212"/>
    </row>
    <row r="40" spans="1:15" ht="15.75">
      <c r="A40" s="307" t="s">
        <v>359</v>
      </c>
      <c r="B40" s="57"/>
      <c r="C40" s="436" t="s">
        <v>103</v>
      </c>
      <c r="D40" s="437">
        <v>-1288</v>
      </c>
      <c r="E40" s="437">
        <v>2674</v>
      </c>
      <c r="F40" s="437">
        <v>-930</v>
      </c>
      <c r="G40" s="437">
        <v>-2537</v>
      </c>
      <c r="H40" s="440"/>
      <c r="I40" s="420" t="s">
        <v>621</v>
      </c>
      <c r="J40" s="267"/>
      <c r="O40" s="212"/>
    </row>
    <row r="41" spans="1:15" ht="15.75">
      <c r="A41" s="307"/>
      <c r="B41" s="57"/>
      <c r="C41" s="436" t="s">
        <v>104</v>
      </c>
      <c r="D41" s="437">
        <v>3489</v>
      </c>
      <c r="E41" s="437">
        <v>-325</v>
      </c>
      <c r="F41" s="437">
        <v>3228</v>
      </c>
      <c r="G41" s="437">
        <v>3945</v>
      </c>
      <c r="H41" s="440"/>
      <c r="I41" s="420" t="s">
        <v>622</v>
      </c>
      <c r="J41" s="267"/>
      <c r="O41" s="212"/>
    </row>
    <row r="42" spans="1:15" ht="15.75">
      <c r="A42" s="307"/>
      <c r="B42" s="57"/>
      <c r="C42" s="436" t="s">
        <v>105</v>
      </c>
      <c r="D42" s="437">
        <v>-249</v>
      </c>
      <c r="E42" s="437">
        <v>-134</v>
      </c>
      <c r="F42" s="437">
        <v>-247</v>
      </c>
      <c r="G42" s="437">
        <v>-157</v>
      </c>
      <c r="H42" s="440"/>
      <c r="I42" s="420" t="s">
        <v>623</v>
      </c>
      <c r="J42" s="267"/>
      <c r="O42" s="212"/>
    </row>
    <row r="43" spans="1:15" ht="15.75">
      <c r="A43" s="307" t="s">
        <v>360</v>
      </c>
      <c r="B43" s="57"/>
      <c r="C43" s="436" t="s">
        <v>106</v>
      </c>
      <c r="D43" s="437">
        <v>17</v>
      </c>
      <c r="E43" s="437">
        <v>15</v>
      </c>
      <c r="F43" s="437">
        <v>16</v>
      </c>
      <c r="G43" s="437">
        <v>9</v>
      </c>
      <c r="H43" s="440"/>
      <c r="I43" s="420" t="s">
        <v>624</v>
      </c>
      <c r="J43" s="267"/>
      <c r="O43" s="212"/>
    </row>
    <row r="44" spans="1:15" ht="15.75">
      <c r="A44" s="307" t="s">
        <v>361</v>
      </c>
      <c r="B44" s="57"/>
      <c r="C44" s="436" t="s">
        <v>107</v>
      </c>
      <c r="D44" s="437">
        <v>-16</v>
      </c>
      <c r="E44" s="437">
        <v>189</v>
      </c>
      <c r="F44" s="437">
        <v>32</v>
      </c>
      <c r="G44" s="437">
        <v>41</v>
      </c>
      <c r="H44" s="440"/>
      <c r="I44" s="420" t="s">
        <v>601</v>
      </c>
      <c r="J44" s="267"/>
      <c r="O44" s="212"/>
    </row>
    <row r="45" spans="1:15" ht="16.5" thickBot="1">
      <c r="A45" s="307"/>
      <c r="B45" s="129"/>
      <c r="C45" s="130"/>
      <c r="D45" s="427"/>
      <c r="E45" s="428"/>
      <c r="F45" s="428"/>
      <c r="G45" s="428"/>
      <c r="H45" s="446"/>
      <c r="I45" s="140"/>
      <c r="J45" s="267"/>
      <c r="O45" s="212"/>
    </row>
    <row r="46" spans="1:15" ht="17.25" thickBot="1" thickTop="1">
      <c r="A46" s="307" t="s">
        <v>362</v>
      </c>
      <c r="B46" s="114"/>
      <c r="C46" s="115" t="s">
        <v>64</v>
      </c>
      <c r="D46" s="335">
        <v>5421</v>
      </c>
      <c r="E46" s="335">
        <v>5446</v>
      </c>
      <c r="F46" s="335">
        <v>5232</v>
      </c>
      <c r="G46" s="335">
        <v>4128</v>
      </c>
      <c r="H46" s="153"/>
      <c r="I46" s="141"/>
      <c r="J46" s="266"/>
      <c r="O46" s="212"/>
    </row>
    <row r="47" spans="1:11" ht="16.5" thickTop="1">
      <c r="A47" s="100"/>
      <c r="B47" s="57"/>
      <c r="C47" s="49" t="s">
        <v>44</v>
      </c>
      <c r="D47" s="282"/>
      <c r="E47" s="225"/>
      <c r="F47" s="225"/>
      <c r="G47" s="236"/>
      <c r="H47" s="236"/>
      <c r="I47" s="225"/>
      <c r="J47" s="267"/>
      <c r="K47" s="212"/>
    </row>
    <row r="48" spans="1:11" ht="9" customHeight="1">
      <c r="A48" s="100"/>
      <c r="B48" s="57"/>
      <c r="C48" s="50"/>
      <c r="D48" s="283"/>
      <c r="E48" s="225"/>
      <c r="F48" s="225"/>
      <c r="G48" s="225"/>
      <c r="H48" s="225"/>
      <c r="I48" s="225"/>
      <c r="J48" s="267"/>
      <c r="K48" s="212"/>
    </row>
    <row r="49" spans="1:11" s="228" customFormat="1" ht="15.75">
      <c r="A49" s="100"/>
      <c r="B49" s="57"/>
      <c r="C49" s="150" t="s">
        <v>135</v>
      </c>
      <c r="D49" s="212"/>
      <c r="E49" s="225"/>
      <c r="F49" s="225"/>
      <c r="G49" s="225"/>
      <c r="H49" s="225"/>
      <c r="I49" s="225"/>
      <c r="J49" s="267"/>
      <c r="K49" s="212"/>
    </row>
    <row r="50" spans="1:11" ht="15.75">
      <c r="A50" s="100"/>
      <c r="B50" s="57"/>
      <c r="C50" s="47" t="s">
        <v>138</v>
      </c>
      <c r="D50" s="212"/>
      <c r="E50" s="225"/>
      <c r="F50" s="225"/>
      <c r="G50" s="225"/>
      <c r="H50" s="225"/>
      <c r="I50" s="225"/>
      <c r="J50" s="267"/>
      <c r="K50" s="212"/>
    </row>
    <row r="51" spans="1:12" ht="12" customHeight="1" thickBot="1">
      <c r="A51" s="108"/>
      <c r="B51" s="125"/>
      <c r="C51" s="51"/>
      <c r="D51" s="268"/>
      <c r="E51" s="268"/>
      <c r="F51" s="268"/>
      <c r="G51" s="268"/>
      <c r="H51" s="268"/>
      <c r="I51" s="268"/>
      <c r="J51" s="269"/>
      <c r="L51" s="212"/>
    </row>
    <row r="52" spans="1:12" ht="16.5" thickTop="1">
      <c r="A52" s="232"/>
      <c r="B52" s="275"/>
      <c r="L52" s="212"/>
    </row>
    <row r="53" ht="15">
      <c r="A53" s="232"/>
    </row>
    <row r="54" spans="1:10" ht="30" customHeight="1">
      <c r="A54" s="232"/>
      <c r="B54" s="200" t="s">
        <v>171</v>
      </c>
      <c r="C54" s="193"/>
      <c r="D54" s="467" t="str">
        <f>IF(COUNTA(D8:G8,D11:G15,D19:G19,D25:G25,D27:G27,D30:G30,D34:G35,D39:G39,D46:G46)/56*100=100,"OK - Table 2D is fully completed","WARNING - Table 2D is not fully completed, please fill in figure, L, M or 0")</f>
        <v>OK - Table 2D is fully completed</v>
      </c>
      <c r="E54" s="467"/>
      <c r="F54" s="467"/>
      <c r="G54" s="467"/>
      <c r="H54" s="201"/>
      <c r="I54" s="272"/>
      <c r="J54" s="221"/>
    </row>
    <row r="55" spans="1:10" ht="15.75">
      <c r="A55" s="232"/>
      <c r="B55" s="183" t="s">
        <v>172</v>
      </c>
      <c r="C55" s="110"/>
      <c r="D55" s="196"/>
      <c r="E55" s="83"/>
      <c r="F55" s="83"/>
      <c r="G55" s="83"/>
      <c r="H55" s="83"/>
      <c r="I55" s="247"/>
      <c r="J55" s="222"/>
    </row>
    <row r="56" spans="1:10" ht="23.25">
      <c r="A56" s="232"/>
      <c r="B56" s="194"/>
      <c r="C56" s="195" t="s">
        <v>579</v>
      </c>
      <c r="D56" s="373">
        <f>IF(D46="M",0,D46)-IF(D8="M",0,D8)-IF(D11="M",0,D11)-IF(D19="M",0,D19)-IF(D25="M",0,D25)-IF(D27="M",0,D27)-IF(D30="M",0,D30)-IF(D34="M",0,D34)-IF(D35="M",0,D35)-IF(D39="M",0,D39)</f>
        <v>0</v>
      </c>
      <c r="E56" s="373">
        <f>IF(E46="M",0,E46)-IF(E8="M",0,E8)-IF(E11="M",0,E11)-IF(E19="M",0,E19)-IF(E25="M",0,E25)-IF(E27="M",0,E27)-IF(E30="M",0,E30)-IF(E34="M",0,E34)-IF(E35="M",0,E35)-IF(E39="M",0,E39)</f>
        <v>0</v>
      </c>
      <c r="F56" s="373">
        <f>IF(F46="M",0,F46)-IF(F8="M",0,F8)-IF(F11="M",0,F11)-IF(F19="M",0,F19)-IF(F25="M",0,F25)-IF(F27="M",0,F27)-IF(F30="M",0,F30)-IF(F34="M",0,F34)-IF(F35="M",0,F35)-IF(F39="M",0,F39)</f>
        <v>0</v>
      </c>
      <c r="G56" s="373">
        <f>IF(G46="M",0,G46)-IF(G8="M",0,G8)-IF(G11="M",0,G11)-IF(G19="M",0,G19)-IF(G25="M",0,G25)-IF(G27="M",0,G27)-IF(G30="M",0,G30)-IF(G34="M",0,G34)-IF(G35="M",0,G35)-IF(G39="M",0,G39)</f>
        <v>0</v>
      </c>
      <c r="H56" s="374">
        <f>IF(H46="M",0,H46)-IF(H8="M",0,H8)-IF(H11="M",0,H11)-IF(H19="M",0,H19)-IF(H25="M",0,H25)-IF(H27="M",0,H27)-IF(H30="M",0,H30)-IF(H34="M",0,H34)-IF(H35="M",0,H35)-IF(H39="M",0,H39)</f>
        <v>0</v>
      </c>
      <c r="I56" s="247"/>
      <c r="J56" s="222"/>
    </row>
    <row r="57" spans="1:10" ht="15.75">
      <c r="A57" s="232"/>
      <c r="B57" s="194"/>
      <c r="C57" s="195" t="s">
        <v>201</v>
      </c>
      <c r="D57" s="373">
        <f>IF(D11="M",0,D11)-IF(D12="M",0,D12)-IF(D13="M",0,D13)-IF(D14="M",0,D14)</f>
        <v>0</v>
      </c>
      <c r="E57" s="373">
        <f>IF(E11="M",0,E11)-IF(E12="M",0,E12)-IF(E13="M",0,E13)-IF(E14="M",0,E14)</f>
        <v>0</v>
      </c>
      <c r="F57" s="373">
        <f>IF(F11="M",0,F11)-IF(F12="M",0,F12)-IF(F13="M",0,F13)-IF(F14="M",0,F14)</f>
        <v>0</v>
      </c>
      <c r="G57" s="373">
        <f>IF(G11="M",0,G11)-IF(G12="M",0,G12)-IF(G13="M",0,G13)-IF(G14="M",0,G14)</f>
        <v>0</v>
      </c>
      <c r="H57" s="374">
        <f>IF(H11="M",0,H11)-IF(H12="M",0,H12)-IF(H13="M",0,H13)-IF(H14="M",0,H14)</f>
        <v>0</v>
      </c>
      <c r="I57" s="247"/>
      <c r="J57" s="222"/>
    </row>
    <row r="58" spans="1:10" ht="15.75">
      <c r="A58" s="232"/>
      <c r="B58" s="194"/>
      <c r="C58" s="195" t="s">
        <v>202</v>
      </c>
      <c r="D58" s="373">
        <f>D39-SUM(D40:D45)</f>
        <v>0</v>
      </c>
      <c r="E58" s="373">
        <f>E39-SUM(E40:E45)</f>
        <v>0</v>
      </c>
      <c r="F58" s="373">
        <f>F39-SUM(F40:F45)</f>
        <v>0</v>
      </c>
      <c r="G58" s="373">
        <f>G39-SUM(G40:G45)</f>
        <v>0</v>
      </c>
      <c r="H58" s="374">
        <f>H39-SUM(H40:H45)</f>
        <v>0</v>
      </c>
      <c r="I58" s="247"/>
      <c r="J58" s="222"/>
    </row>
    <row r="59" spans="1:10" ht="15.75">
      <c r="A59" s="232"/>
      <c r="B59" s="197" t="s">
        <v>179</v>
      </c>
      <c r="C59" s="195"/>
      <c r="D59" s="371"/>
      <c r="E59" s="371"/>
      <c r="F59" s="371"/>
      <c r="G59" s="371"/>
      <c r="H59" s="375"/>
      <c r="I59" s="247"/>
      <c r="J59" s="222"/>
    </row>
    <row r="60" spans="1:10" ht="15.75">
      <c r="A60" s="229"/>
      <c r="B60" s="198"/>
      <c r="C60" s="199" t="s">
        <v>578</v>
      </c>
      <c r="D60" s="372">
        <f>IF('Table 1'!E14="M",0,'Table 1'!E14)-IF('Table 2D'!D46="M",0,'Table 2D'!D46)</f>
        <v>0</v>
      </c>
      <c r="E60" s="372">
        <f>IF('Table 1'!F14="M",0,'Table 1'!F14)-IF('Table 2D'!E46="M",0,'Table 2D'!E46)</f>
        <v>0</v>
      </c>
      <c r="F60" s="372">
        <f>IF('Table 1'!G14="M",0,'Table 1'!G14)-IF('Table 2D'!F46="M",0,'Table 2D'!F46)</f>
        <v>0</v>
      </c>
      <c r="G60" s="372">
        <f>IF('Table 1'!H14="M",0,'Table 1'!H14)-IF('Table 2D'!G46="M",0,'Table 2D'!G46)</f>
        <v>0</v>
      </c>
      <c r="H60" s="376">
        <f>IF('Table 1'!I14="M",0,'Table 1'!I14)-IF('Table 2D'!H46="M",0,'Table 2D'!H46)</f>
        <v>4142</v>
      </c>
      <c r="I60" s="273"/>
      <c r="J60" s="274"/>
    </row>
    <row r="61" ht="15">
      <c r="A61" s="229"/>
    </row>
    <row r="62" ht="15">
      <c r="A62" s="229"/>
    </row>
    <row r="63" ht="15">
      <c r="A63" s="229"/>
    </row>
    <row r="64" ht="15">
      <c r="A64" s="232"/>
    </row>
    <row r="65" ht="15">
      <c r="A65" s="232"/>
    </row>
  </sheetData>
  <sheetProtection password="C9FF" sheet="1" objects="1" scenarios="1" insertRows="0" deleteRows="0"/>
  <mergeCells count="1">
    <mergeCell ref="D54:G54"/>
  </mergeCells>
  <conditionalFormatting sqref="D54:G54">
    <cfRule type="expression" priority="1" dxfId="15" stopIfTrue="1">
      <formula>COUNTA(D8:G8,D11:G15,D19:G19,D25:G25,D27:G27,D30:G30,D34:G35,D39:G39,D46:G46)/56*100&lt;&gt;100</formula>
    </cfRule>
  </conditionalFormatting>
  <dataValidations count="1">
    <dataValidation errorStyle="warning" type="list" allowBlank="1" showInputMessage="1" showErrorMessage="1" prompt="Please indicate accounting basis of the working balance:&#10;----------------------&#10;Please select one option from the drop-down list!&#10;" errorTitle="Please select from the list only" error="Please select one option from the drop-down list only!" sqref="D9:G9">
      <formula1>$L$1:$L$4</formula1>
    </dataValidation>
  </dataValidations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1"/>
  <sheetViews>
    <sheetView showGridLines="0" defaultGridColor="0" zoomScale="85" zoomScaleNormal="85" zoomScalePageLayoutView="0" colorId="22" workbookViewId="0" topLeftCell="B36">
      <selection activeCell="C8" sqref="C8"/>
    </sheetView>
  </sheetViews>
  <sheetFormatPr defaultColWidth="9.77734375" defaultRowHeight="15"/>
  <cols>
    <col min="1" max="1" width="7.21484375" style="236" hidden="1" customWidth="1"/>
    <col min="2" max="2" width="3.77734375" style="234" customWidth="1"/>
    <col min="3" max="3" width="53.88671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9.75" customHeight="1">
      <c r="A1" s="35"/>
      <c r="B1" s="148"/>
      <c r="C1" s="165"/>
      <c r="D1" s="284"/>
      <c r="E1" s="232"/>
      <c r="F1" s="232"/>
      <c r="G1" s="232"/>
      <c r="H1" s="232"/>
      <c r="I1" s="232"/>
      <c r="K1" s="212"/>
      <c r="L1" s="456" t="str">
        <f>'Cover page'!$N$1</f>
        <v>Apr.2014</v>
      </c>
    </row>
    <row r="2" spans="1:11" ht="9.75" customHeight="1">
      <c r="A2" s="35"/>
      <c r="B2" s="148"/>
      <c r="C2" s="165"/>
      <c r="D2" s="284"/>
      <c r="E2" s="232"/>
      <c r="F2" s="232"/>
      <c r="G2" s="232"/>
      <c r="H2" s="232"/>
      <c r="I2" s="232"/>
      <c r="K2" s="212"/>
    </row>
    <row r="3" spans="1:11" ht="18">
      <c r="A3" s="34"/>
      <c r="B3" s="167"/>
      <c r="C3" s="44" t="s">
        <v>80</v>
      </c>
      <c r="D3" s="237"/>
      <c r="K3" s="212"/>
    </row>
    <row r="4" spans="1:11" ht="16.5" thickBot="1">
      <c r="A4" s="34"/>
      <c r="B4" s="167"/>
      <c r="C4" s="167"/>
      <c r="K4" s="212"/>
    </row>
    <row r="5" spans="1:11" ht="16.5" thickTop="1">
      <c r="A5" s="112"/>
      <c r="B5" s="159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160"/>
      <c r="C6" s="47" t="str">
        <f>'Cover page'!E13</f>
        <v>Member state: Finland</v>
      </c>
      <c r="D6" s="25"/>
      <c r="E6" s="468" t="s">
        <v>2</v>
      </c>
      <c r="F6" s="468"/>
      <c r="G6" s="26"/>
      <c r="H6" s="257"/>
      <c r="I6" s="267"/>
    </row>
    <row r="7" spans="1:9" ht="15.75">
      <c r="A7" s="114"/>
      <c r="B7" s="160"/>
      <c r="C7" s="227" t="s">
        <v>625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160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160"/>
      <c r="C9" s="48"/>
      <c r="D9" s="240"/>
      <c r="E9" s="240"/>
      <c r="F9" s="240"/>
      <c r="G9" s="243"/>
      <c r="H9" s="287"/>
      <c r="I9" s="267"/>
    </row>
    <row r="10" spans="1:9" ht="16.5" customHeight="1" thickBot="1" thickTop="1">
      <c r="A10" s="307" t="s">
        <v>363</v>
      </c>
      <c r="B10" s="164"/>
      <c r="C10" s="115" t="s">
        <v>94</v>
      </c>
      <c r="D10" s="335">
        <v>4455</v>
      </c>
      <c r="E10" s="335">
        <v>1356</v>
      </c>
      <c r="F10" s="335">
        <v>3512</v>
      </c>
      <c r="G10" s="336">
        <v>4086</v>
      </c>
      <c r="H10" s="141"/>
      <c r="I10" s="267"/>
    </row>
    <row r="11" spans="1:9" ht="6" customHeight="1" thickTop="1">
      <c r="A11" s="307"/>
      <c r="B11" s="160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364</v>
      </c>
      <c r="B12" s="116"/>
      <c r="C12" s="454" t="s">
        <v>141</v>
      </c>
      <c r="D12" s="453">
        <f>IF(AND(D13="M",D14="M",D15="M",D22="M",D27="M"),"M",D13+D14+D15+D22+D27)</f>
        <v>6470</v>
      </c>
      <c r="E12" s="453">
        <f>IF(AND(E13="M",E14="M",E15="M",E22="M",E27="M"),"M",E13+E14+E15+E22+E27)</f>
        <v>4042</v>
      </c>
      <c r="F12" s="453">
        <f>IF(AND(F13="M",F14="M",F15="M",F22="M",F27="M"),"M",F13+F14+F15+F22+F27)</f>
        <v>7081</v>
      </c>
      <c r="G12" s="453">
        <f>IF(AND(G13="M",G14="M",G15="M",G22="M",G27="M"),"M",G13+G14+G15+G22+G27)</f>
        <v>4868</v>
      </c>
      <c r="H12" s="379"/>
      <c r="I12" s="288"/>
    </row>
    <row r="13" spans="1:9" s="223" customFormat="1" ht="16.5" customHeight="1">
      <c r="A13" s="307" t="s">
        <v>365</v>
      </c>
      <c r="B13" s="161"/>
      <c r="C13" s="380" t="s">
        <v>86</v>
      </c>
      <c r="D13" s="381">
        <v>4918</v>
      </c>
      <c r="E13" s="381">
        <v>2507</v>
      </c>
      <c r="F13" s="381">
        <v>-2209</v>
      </c>
      <c r="G13" s="381">
        <v>-1599</v>
      </c>
      <c r="H13" s="379"/>
      <c r="I13" s="288"/>
    </row>
    <row r="14" spans="1:9" s="223" customFormat="1" ht="16.5" customHeight="1">
      <c r="A14" s="307" t="s">
        <v>366</v>
      </c>
      <c r="B14" s="161"/>
      <c r="C14" s="380" t="s">
        <v>96</v>
      </c>
      <c r="D14" s="381">
        <v>-7397</v>
      </c>
      <c r="E14" s="381">
        <v>1699</v>
      </c>
      <c r="F14" s="381">
        <v>-1008</v>
      </c>
      <c r="G14" s="381">
        <v>2490</v>
      </c>
      <c r="H14" s="379"/>
      <c r="I14" s="288"/>
    </row>
    <row r="15" spans="1:9" s="223" customFormat="1" ht="16.5" customHeight="1">
      <c r="A15" s="307" t="s">
        <v>367</v>
      </c>
      <c r="B15" s="161"/>
      <c r="C15" s="380" t="s">
        <v>46</v>
      </c>
      <c r="D15" s="381">
        <v>893</v>
      </c>
      <c r="E15" s="381">
        <v>-643</v>
      </c>
      <c r="F15" s="381">
        <v>3627</v>
      </c>
      <c r="G15" s="381">
        <v>534</v>
      </c>
      <c r="H15" s="379"/>
      <c r="I15" s="288"/>
    </row>
    <row r="16" spans="1:9" s="223" customFormat="1" ht="16.5" customHeight="1">
      <c r="A16" s="307" t="s">
        <v>368</v>
      </c>
      <c r="B16" s="161"/>
      <c r="C16" s="382" t="s">
        <v>130</v>
      </c>
      <c r="D16" s="383">
        <v>3510</v>
      </c>
      <c r="E16" s="384">
        <v>3129</v>
      </c>
      <c r="F16" s="384">
        <v>8191</v>
      </c>
      <c r="G16" s="385">
        <v>7035</v>
      </c>
      <c r="H16" s="379"/>
      <c r="I16" s="288"/>
    </row>
    <row r="17" spans="1:9" s="223" customFormat="1" ht="16.5" customHeight="1">
      <c r="A17" s="307" t="s">
        <v>369</v>
      </c>
      <c r="B17" s="161"/>
      <c r="C17" s="382" t="s">
        <v>131</v>
      </c>
      <c r="D17" s="386">
        <v>-2617</v>
      </c>
      <c r="E17" s="387">
        <v>-3772</v>
      </c>
      <c r="F17" s="387">
        <v>-4564</v>
      </c>
      <c r="G17" s="388">
        <v>-6501</v>
      </c>
      <c r="H17" s="379"/>
      <c r="I17" s="288"/>
    </row>
    <row r="18" spans="1:9" s="223" customFormat="1" ht="16.5" customHeight="1">
      <c r="A18" s="307" t="s">
        <v>370</v>
      </c>
      <c r="B18" s="161"/>
      <c r="C18" s="389" t="s">
        <v>535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8"/>
    </row>
    <row r="19" spans="1:9" s="223" customFormat="1" ht="16.5" customHeight="1">
      <c r="A19" s="307" t="s">
        <v>371</v>
      </c>
      <c r="B19" s="161"/>
      <c r="C19" s="389" t="s">
        <v>536</v>
      </c>
      <c r="D19" s="381">
        <v>893</v>
      </c>
      <c r="E19" s="381">
        <v>-643</v>
      </c>
      <c r="F19" s="381">
        <v>3627</v>
      </c>
      <c r="G19" s="381">
        <v>534</v>
      </c>
      <c r="H19" s="379"/>
      <c r="I19" s="288"/>
    </row>
    <row r="20" spans="1:9" s="223" customFormat="1" ht="16.5" customHeight="1">
      <c r="A20" s="307" t="s">
        <v>372</v>
      </c>
      <c r="B20" s="161"/>
      <c r="C20" s="390" t="s">
        <v>537</v>
      </c>
      <c r="D20" s="391">
        <v>3510</v>
      </c>
      <c r="E20" s="392">
        <v>3129</v>
      </c>
      <c r="F20" s="392">
        <v>8191</v>
      </c>
      <c r="G20" s="393">
        <v>7035</v>
      </c>
      <c r="H20" s="379"/>
      <c r="I20" s="288"/>
    </row>
    <row r="21" spans="1:9" s="223" customFormat="1" ht="16.5" customHeight="1">
      <c r="A21" s="307" t="s">
        <v>373</v>
      </c>
      <c r="B21" s="161"/>
      <c r="C21" s="390" t="s">
        <v>538</v>
      </c>
      <c r="D21" s="394">
        <v>-2617</v>
      </c>
      <c r="E21" s="395">
        <v>-3772</v>
      </c>
      <c r="F21" s="395">
        <v>-4564</v>
      </c>
      <c r="G21" s="396">
        <v>-6501</v>
      </c>
      <c r="H21" s="379"/>
      <c r="I21" s="288"/>
    </row>
    <row r="22" spans="1:9" s="223" customFormat="1" ht="16.5" customHeight="1">
      <c r="A22" s="307" t="s">
        <v>374</v>
      </c>
      <c r="B22" s="161"/>
      <c r="C22" s="380" t="s">
        <v>47</v>
      </c>
      <c r="D22" s="381">
        <v>6752</v>
      </c>
      <c r="E22" s="381">
        <v>238</v>
      </c>
      <c r="F22" s="381">
        <v>6508</v>
      </c>
      <c r="G22" s="381">
        <v>4944</v>
      </c>
      <c r="H22" s="379"/>
      <c r="I22" s="288"/>
    </row>
    <row r="23" spans="1:9" s="223" customFormat="1" ht="16.5" customHeight="1">
      <c r="A23" s="307" t="s">
        <v>375</v>
      </c>
      <c r="B23" s="161"/>
      <c r="C23" s="389" t="s">
        <v>539</v>
      </c>
      <c r="D23" s="381">
        <v>8499</v>
      </c>
      <c r="E23" s="381">
        <v>-203</v>
      </c>
      <c r="F23" s="381">
        <v>5453</v>
      </c>
      <c r="G23" s="381">
        <v>4846</v>
      </c>
      <c r="H23" s="379"/>
      <c r="I23" s="288"/>
    </row>
    <row r="24" spans="1:9" s="223" customFormat="1" ht="16.5" customHeight="1">
      <c r="A24" s="307" t="s">
        <v>376</v>
      </c>
      <c r="B24" s="161"/>
      <c r="C24" s="389" t="s">
        <v>540</v>
      </c>
      <c r="D24" s="381">
        <v>-1747</v>
      </c>
      <c r="E24" s="381">
        <v>441</v>
      </c>
      <c r="F24" s="381">
        <v>1055</v>
      </c>
      <c r="G24" s="381">
        <v>98</v>
      </c>
      <c r="H24" s="379"/>
      <c r="I24" s="288"/>
    </row>
    <row r="25" spans="1:9" s="223" customFormat="1" ht="16.5" customHeight="1">
      <c r="A25" s="307" t="s">
        <v>377</v>
      </c>
      <c r="B25" s="161"/>
      <c r="C25" s="390" t="s">
        <v>537</v>
      </c>
      <c r="D25" s="397">
        <v>808</v>
      </c>
      <c r="E25" s="398">
        <v>948</v>
      </c>
      <c r="F25" s="398">
        <v>1805</v>
      </c>
      <c r="G25" s="399">
        <v>511</v>
      </c>
      <c r="H25" s="379"/>
      <c r="I25" s="288"/>
    </row>
    <row r="26" spans="1:9" s="223" customFormat="1" ht="16.5" customHeight="1">
      <c r="A26" s="307" t="s">
        <v>378</v>
      </c>
      <c r="B26" s="161"/>
      <c r="C26" s="390" t="s">
        <v>538</v>
      </c>
      <c r="D26" s="397">
        <v>-2555</v>
      </c>
      <c r="E26" s="398">
        <v>-507</v>
      </c>
      <c r="F26" s="398">
        <v>-750</v>
      </c>
      <c r="G26" s="399">
        <v>-413</v>
      </c>
      <c r="H26" s="379"/>
      <c r="I26" s="288"/>
    </row>
    <row r="27" spans="1:9" s="223" customFormat="1" ht="16.5" customHeight="1">
      <c r="A27" s="307" t="s">
        <v>379</v>
      </c>
      <c r="B27" s="161"/>
      <c r="C27" s="380" t="s">
        <v>87</v>
      </c>
      <c r="D27" s="381">
        <v>1304</v>
      </c>
      <c r="E27" s="381">
        <v>241</v>
      </c>
      <c r="F27" s="381">
        <v>163</v>
      </c>
      <c r="G27" s="381">
        <v>-1501</v>
      </c>
      <c r="H27" s="379"/>
      <c r="I27" s="288"/>
    </row>
    <row r="28" spans="1:9" s="223" customFormat="1" ht="16.5" customHeight="1">
      <c r="A28" s="307"/>
      <c r="B28" s="161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380</v>
      </c>
      <c r="B29" s="116"/>
      <c r="C29" s="127" t="s">
        <v>233</v>
      </c>
      <c r="D29" s="378">
        <f>IF(AND(D30="M",D31="M",D33="M",D34="M",D36="M",D38="M",D39="M",D40="M"),"M",SUM(D30:D31)+SUM(D33:D34)+D36+SUM(D38:D40))</f>
        <v>582</v>
      </c>
      <c r="E29" s="378">
        <f>IF(AND(E30="M",E31="M",E33="M",E34="M",E36="M",E38="M",E39="M",E40="M"),"M",SUM(E30:E31)+SUM(E33:E34)+E36+SUM(E38:E40))</f>
        <v>413</v>
      </c>
      <c r="F29" s="378">
        <f>IF(AND(F30="M",F31="M",F33="M",F34="M",F36="M",F38="M",F39="M",F40="M"),"M",SUM(F30:F31)+SUM(F33:F34)+F36+SUM(F38:F40))</f>
        <v>-470</v>
      </c>
      <c r="G29" s="378">
        <f>IF(AND(G30="M",G31="M",G33="M",G34="M",G36="M",G38="M",G39="M",G40="M"),"M",SUM(G30:G31)+SUM(G33:G34)+G36+SUM(G38:G40))</f>
        <v>-1735</v>
      </c>
      <c r="H29" s="379"/>
      <c r="I29" s="288"/>
    </row>
    <row r="30" spans="1:9" s="223" customFormat="1" ht="16.5" customHeight="1">
      <c r="A30" s="307" t="s">
        <v>381</v>
      </c>
      <c r="B30" s="161"/>
      <c r="C30" s="380" t="s">
        <v>90</v>
      </c>
      <c r="D30" s="381">
        <v>692</v>
      </c>
      <c r="E30" s="381">
        <v>49</v>
      </c>
      <c r="F30" s="381">
        <v>-369</v>
      </c>
      <c r="G30" s="381">
        <v>-1591</v>
      </c>
      <c r="H30" s="379"/>
      <c r="I30" s="288"/>
    </row>
    <row r="31" spans="1:9" s="223" customFormat="1" ht="16.5" customHeight="1">
      <c r="A31" s="307" t="s">
        <v>382</v>
      </c>
      <c r="B31" s="161"/>
      <c r="C31" s="380" t="s">
        <v>100</v>
      </c>
      <c r="D31" s="381">
        <v>80</v>
      </c>
      <c r="E31" s="381">
        <v>17</v>
      </c>
      <c r="F31" s="381">
        <v>-761</v>
      </c>
      <c r="G31" s="381">
        <v>-783</v>
      </c>
      <c r="H31" s="379"/>
      <c r="I31" s="288"/>
    </row>
    <row r="32" spans="1:9" s="223" customFormat="1" ht="16.5" customHeight="1">
      <c r="A32" s="307"/>
      <c r="B32" s="161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383</v>
      </c>
      <c r="B33" s="161"/>
      <c r="C33" s="380" t="s">
        <v>98</v>
      </c>
      <c r="D33" s="381">
        <v>-234</v>
      </c>
      <c r="E33" s="381">
        <v>7</v>
      </c>
      <c r="F33" s="381">
        <v>63</v>
      </c>
      <c r="G33" s="381">
        <v>0</v>
      </c>
      <c r="H33" s="379"/>
      <c r="I33" s="288"/>
    </row>
    <row r="34" spans="1:9" s="223" customFormat="1" ht="16.5" customHeight="1">
      <c r="A34" s="307" t="s">
        <v>384</v>
      </c>
      <c r="B34" s="161"/>
      <c r="C34" s="380" t="s">
        <v>97</v>
      </c>
      <c r="D34" s="381">
        <v>82</v>
      </c>
      <c r="E34" s="381">
        <v>680</v>
      </c>
      <c r="F34" s="381">
        <v>446</v>
      </c>
      <c r="G34" s="381">
        <v>840</v>
      </c>
      <c r="H34" s="379"/>
      <c r="I34" s="288"/>
    </row>
    <row r="35" spans="1:9" s="223" customFormat="1" ht="16.5" customHeight="1">
      <c r="A35" s="307" t="s">
        <v>385</v>
      </c>
      <c r="B35" s="161"/>
      <c r="C35" s="389" t="s">
        <v>122</v>
      </c>
      <c r="D35" s="381">
        <v>556</v>
      </c>
      <c r="E35" s="381">
        <v>599</v>
      </c>
      <c r="F35" s="381">
        <v>762</v>
      </c>
      <c r="G35" s="381">
        <v>668</v>
      </c>
      <c r="H35" s="379"/>
      <c r="I35" s="288"/>
    </row>
    <row r="36" spans="1:9" s="223" customFormat="1" ht="16.5" customHeight="1">
      <c r="A36" s="307" t="s">
        <v>386</v>
      </c>
      <c r="B36" s="161"/>
      <c r="C36" s="406" t="s">
        <v>99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8"/>
    </row>
    <row r="37" spans="1:9" s="223" customFormat="1" ht="16.5" customHeight="1">
      <c r="A37" s="307"/>
      <c r="B37" s="161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387</v>
      </c>
      <c r="B38" s="161"/>
      <c r="C38" s="380" t="s">
        <v>143</v>
      </c>
      <c r="D38" s="381">
        <v>-38</v>
      </c>
      <c r="E38" s="381">
        <v>-340</v>
      </c>
      <c r="F38" s="381">
        <v>151</v>
      </c>
      <c r="G38" s="381">
        <v>-201</v>
      </c>
      <c r="H38" s="379"/>
      <c r="I38" s="288"/>
    </row>
    <row r="39" spans="1:9" s="223" customFormat="1" ht="16.5" customHeight="1">
      <c r="A39" s="307" t="s">
        <v>388</v>
      </c>
      <c r="B39" s="161"/>
      <c r="C39" s="380" t="s">
        <v>144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389</v>
      </c>
      <c r="B40" s="161"/>
      <c r="C40" s="380" t="s">
        <v>145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61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390</v>
      </c>
      <c r="B42" s="116"/>
      <c r="C42" s="127" t="s">
        <v>91</v>
      </c>
      <c r="D42" s="381">
        <v>420</v>
      </c>
      <c r="E42" s="381">
        <v>161</v>
      </c>
      <c r="F42" s="381">
        <v>-66</v>
      </c>
      <c r="G42" s="381">
        <v>-196</v>
      </c>
      <c r="H42" s="379"/>
      <c r="I42" s="288"/>
    </row>
    <row r="43" spans="1:9" s="223" customFormat="1" ht="16.5" customHeight="1">
      <c r="A43" s="307" t="s">
        <v>391</v>
      </c>
      <c r="B43" s="161"/>
      <c r="C43" s="380" t="s">
        <v>109</v>
      </c>
      <c r="D43" s="381">
        <v>433</v>
      </c>
      <c r="E43" s="381">
        <v>161</v>
      </c>
      <c r="F43" s="381">
        <v>-61</v>
      </c>
      <c r="G43" s="381">
        <v>-208</v>
      </c>
      <c r="H43" s="379"/>
      <c r="I43" s="288"/>
    </row>
    <row r="44" spans="1:9" s="223" customFormat="1" ht="16.5" customHeight="1">
      <c r="A44" s="307" t="s">
        <v>392</v>
      </c>
      <c r="B44" s="161"/>
      <c r="C44" s="380" t="s">
        <v>89</v>
      </c>
      <c r="D44" s="381">
        <v>-13</v>
      </c>
      <c r="E44" s="381">
        <v>0</v>
      </c>
      <c r="F44" s="381">
        <v>-5</v>
      </c>
      <c r="G44" s="381">
        <v>12</v>
      </c>
      <c r="H44" s="379"/>
      <c r="I44" s="288"/>
    </row>
    <row r="45" spans="1:9" s="223" customFormat="1" ht="11.25" customHeight="1" thickBot="1">
      <c r="A45" s="307"/>
      <c r="B45" s="161"/>
      <c r="C45" s="118"/>
      <c r="D45" s="407"/>
      <c r="E45" s="408"/>
      <c r="F45" s="408"/>
      <c r="G45" s="409"/>
      <c r="H45" s="410"/>
      <c r="I45" s="288"/>
    </row>
    <row r="46" spans="1:9" s="223" customFormat="1" ht="20.25" customHeight="1" thickBot="1" thickTop="1">
      <c r="A46" s="309" t="s">
        <v>393</v>
      </c>
      <c r="B46" s="164"/>
      <c r="C46" s="115" t="s">
        <v>149</v>
      </c>
      <c r="D46" s="338">
        <v>11927</v>
      </c>
      <c r="E46" s="338">
        <v>5972</v>
      </c>
      <c r="F46" s="338">
        <v>10057</v>
      </c>
      <c r="G46" s="339">
        <v>7023</v>
      </c>
      <c r="H46" s="143"/>
      <c r="I46" s="288"/>
    </row>
    <row r="47" spans="1:9" s="223" customFormat="1" ht="9" customHeight="1" thickBot="1" thickTop="1">
      <c r="A47" s="114"/>
      <c r="B47" s="161"/>
      <c r="C47" s="127"/>
      <c r="D47" s="289"/>
      <c r="E47" s="289"/>
      <c r="F47" s="289"/>
      <c r="G47" s="289"/>
      <c r="H47" s="289"/>
      <c r="I47" s="288"/>
    </row>
    <row r="48" spans="1:11" ht="20.25" thickBot="1" thickTop="1">
      <c r="A48" s="114"/>
      <c r="B48" s="169"/>
      <c r="C48" s="163" t="s">
        <v>93</v>
      </c>
      <c r="D48" s="290"/>
      <c r="E48" s="290"/>
      <c r="F48" s="290"/>
      <c r="G48" s="290"/>
      <c r="H48" s="291"/>
      <c r="I48" s="267"/>
      <c r="K48" s="212"/>
    </row>
    <row r="49" spans="1:11" ht="8.25" customHeight="1" thickTop="1">
      <c r="A49" s="114"/>
      <c r="B49" s="160"/>
      <c r="C49" s="123"/>
      <c r="D49" s="292"/>
      <c r="E49" s="293"/>
      <c r="F49" s="293"/>
      <c r="G49" s="293"/>
      <c r="H49" s="293"/>
      <c r="I49" s="267"/>
      <c r="K49" s="212"/>
    </row>
    <row r="50" spans="1:11" ht="15.75">
      <c r="A50" s="114"/>
      <c r="B50" s="160"/>
      <c r="C50" s="178"/>
      <c r="D50" s="212"/>
      <c r="E50" s="225"/>
      <c r="F50" s="225"/>
      <c r="H50" s="225"/>
      <c r="I50" s="267"/>
      <c r="K50" s="212"/>
    </row>
    <row r="51" spans="1:11" ht="15.75">
      <c r="A51" s="114"/>
      <c r="B51" s="160"/>
      <c r="C51" s="24" t="s">
        <v>146</v>
      </c>
      <c r="D51" s="212"/>
      <c r="E51" s="225"/>
      <c r="F51" s="225"/>
      <c r="G51" s="212" t="s">
        <v>92</v>
      </c>
      <c r="H51" s="225"/>
      <c r="I51" s="267"/>
      <c r="K51" s="212"/>
    </row>
    <row r="52" spans="1:11" ht="15.75">
      <c r="A52" s="114"/>
      <c r="B52" s="160"/>
      <c r="C52" s="47" t="s">
        <v>147</v>
      </c>
      <c r="D52" s="212"/>
      <c r="E52" s="225"/>
      <c r="F52" s="225"/>
      <c r="G52" s="212" t="s">
        <v>148</v>
      </c>
      <c r="H52" s="225"/>
      <c r="I52" s="267"/>
      <c r="K52" s="212"/>
    </row>
    <row r="53" spans="1:11" ht="15.75">
      <c r="A53" s="114"/>
      <c r="B53" s="160"/>
      <c r="C53" s="47" t="s">
        <v>140</v>
      </c>
      <c r="D53" s="270"/>
      <c r="E53" s="225"/>
      <c r="F53" s="225"/>
      <c r="H53" s="225"/>
      <c r="I53" s="267"/>
      <c r="K53" s="212"/>
    </row>
    <row r="54" spans="1:11" ht="9.75" customHeight="1" thickBot="1">
      <c r="A54" s="124"/>
      <c r="B54" s="162"/>
      <c r="C54" s="168"/>
      <c r="D54" s="294"/>
      <c r="E54" s="268"/>
      <c r="F54" s="268"/>
      <c r="G54" s="268"/>
      <c r="H54" s="268"/>
      <c r="I54" s="269"/>
      <c r="K54" s="212"/>
    </row>
    <row r="55" spans="2:11" ht="16.5" thickTop="1">
      <c r="B55" s="239"/>
      <c r="C55" s="239"/>
      <c r="D55" s="212"/>
      <c r="E55" s="212"/>
      <c r="F55" s="212"/>
      <c r="G55" s="212"/>
      <c r="H55" s="212"/>
      <c r="I55" s="212"/>
      <c r="J55" s="212"/>
      <c r="K55" s="212"/>
    </row>
    <row r="57" spans="2:10" ht="30" customHeight="1">
      <c r="B57" s="200" t="s">
        <v>171</v>
      </c>
      <c r="C57" s="193"/>
      <c r="D57" s="469" t="str">
        <f>IF(COUNTA(D10:G10,D12:G27,D29:G31,D33:G36,D38:G40,D42:G44,D46:G46)/124*100=100,"OK - Table 3A is fully completed","WARNING - Table 3A is not fully completed, please fill in figure, L, M or 0")</f>
        <v>OK - Table 3A is fully completed</v>
      </c>
      <c r="E57" s="469"/>
      <c r="F57" s="469"/>
      <c r="G57" s="469"/>
      <c r="H57" s="272"/>
      <c r="I57" s="221"/>
      <c r="J57" s="235"/>
    </row>
    <row r="58" spans="2:10" ht="15">
      <c r="B58" s="183" t="s">
        <v>172</v>
      </c>
      <c r="C58" s="110"/>
      <c r="D58" s="37"/>
      <c r="E58" s="37"/>
      <c r="F58" s="37"/>
      <c r="G58" s="37"/>
      <c r="H58" s="247"/>
      <c r="I58" s="222"/>
      <c r="J58" s="235"/>
    </row>
    <row r="59" spans="2:10" ht="15.75">
      <c r="B59" s="202"/>
      <c r="C59" s="195" t="s">
        <v>566</v>
      </c>
      <c r="D59" s="373">
        <f>IF(D46="M",0,D46)-IF(D10="M",0,D10)-IF(D12="M",0,D12)-IF(D29="M",0,D29)-IF(D42="M",0,D42)</f>
        <v>0</v>
      </c>
      <c r="E59" s="373">
        <f>IF(E46="M",0,E46)-IF(E10="M",0,E10)-IF(E12="M",0,E12)-IF(E29="M",0,E29)-IF(E42="M",0,E42)</f>
        <v>0</v>
      </c>
      <c r="F59" s="373">
        <f>IF(F46="M",0,F46)-IF(F10="M",0,F10)-IF(F12="M",0,F12)-IF(F29="M",0,F29)-IF(F42="M",0,F42)</f>
        <v>0</v>
      </c>
      <c r="G59" s="373">
        <f>IF(G46="M",0,G46)-IF(G10="M",0,G10)-IF(G12="M",0,G12)-IF(G29="M",0,G29)-IF(G42="M",0,G42)</f>
        <v>0</v>
      </c>
      <c r="H59" s="295"/>
      <c r="I59" s="222"/>
      <c r="J59" s="235"/>
    </row>
    <row r="60" spans="2:10" ht="15.75">
      <c r="B60" s="202"/>
      <c r="C60" s="195" t="s">
        <v>567</v>
      </c>
      <c r="D60" s="373">
        <f>IF(D12="M",0,D12)-IF(D13="M",0,D13)-IF(D14="M",0,D14)-IF(D15="M",0,D15)-IF(D22="M",0,D22)-IF(D27="M",0,D27)</f>
        <v>0</v>
      </c>
      <c r="E60" s="373">
        <f>IF(E12="M",0,E12)-IF(E13="M",0,E13)-IF(E14="M",0,E14)-IF(E15="M",0,E15)-IF(E22="M",0,E22)-IF(E27="M",0,E27)</f>
        <v>0</v>
      </c>
      <c r="F60" s="373">
        <f>IF(F12="M",0,F12)-IF(F13="M",0,F13)-IF(F14="M",0,F14)-IF(F15="M",0,F15)-IF(F22="M",0,F22)-IF(F27="M",0,F27)</f>
        <v>0</v>
      </c>
      <c r="G60" s="373">
        <f>IF(G12="M",0,G12)-IF(G13="M",0,G13)-IF(G14="M",0,G14)-IF(G15="M",0,G15)-IF(G22="M",0,G22)-IF(G27="M",0,G27)</f>
        <v>0</v>
      </c>
      <c r="H60" s="295"/>
      <c r="I60" s="222"/>
      <c r="J60" s="235"/>
    </row>
    <row r="61" spans="2:10" ht="15.75">
      <c r="B61" s="202"/>
      <c r="C61" s="132" t="s">
        <v>187</v>
      </c>
      <c r="D61" s="373">
        <f>IF(D15="M",0,D15)-IF(D18="M",0,D18)-IF(D19="M",0,D19)</f>
        <v>0</v>
      </c>
      <c r="E61" s="373">
        <f>IF(E15="M",0,E15)-IF(E18="M",0,E18)-IF(E19="M",0,E19)</f>
        <v>0</v>
      </c>
      <c r="F61" s="373">
        <f>IF(F15="M",0,F15)-IF(F18="M",0,F18)-IF(F19="M",0,F19)</f>
        <v>0</v>
      </c>
      <c r="G61" s="373">
        <f>IF(G15="M",0,G15)-IF(G18="M",0,G18)-IF(G19="M",0,G19)</f>
        <v>0</v>
      </c>
      <c r="H61" s="295"/>
      <c r="I61" s="222"/>
      <c r="J61" s="235"/>
    </row>
    <row r="62" spans="2:10" ht="15.75">
      <c r="B62" s="202"/>
      <c r="C62" s="195" t="s">
        <v>182</v>
      </c>
      <c r="D62" s="373">
        <f>IF(D15="M",0,D15)-IF(D16="M",0,D16)-IF(D17="M",0,D17)</f>
        <v>0</v>
      </c>
      <c r="E62" s="373">
        <f>IF(E15="M",0,E15)-IF(E16="M",0,E16)-IF(E17="M",0,E17)</f>
        <v>0</v>
      </c>
      <c r="F62" s="373">
        <f>IF(F15="M",0,F15)-IF(F16="M",0,F16)-IF(F17="M",0,F17)</f>
        <v>0</v>
      </c>
      <c r="G62" s="373">
        <f>IF(G15="M",0,G15)-IF(G16="M",0,G16)-IF(G17="M",0,G17)</f>
        <v>0</v>
      </c>
      <c r="H62" s="295"/>
      <c r="I62" s="222"/>
      <c r="J62" s="235"/>
    </row>
    <row r="63" spans="2:10" ht="15.75">
      <c r="B63" s="202"/>
      <c r="C63" s="195" t="s">
        <v>185</v>
      </c>
      <c r="D63" s="373">
        <f>IF(D19="M",0,D19)-IF(D20="M",0,D20)-IF(D21="M",0,D21)</f>
        <v>0</v>
      </c>
      <c r="E63" s="373">
        <f>IF(E19="M",0,E19)-IF(E20="M",0,E20)-IF(E21="M",0,E21)</f>
        <v>0</v>
      </c>
      <c r="F63" s="373">
        <f>IF(F19="M",0,F19)-IF(F20="M",0,F20)-IF(F21="M",0,F21)</f>
        <v>0</v>
      </c>
      <c r="G63" s="373">
        <f>IF(G19="M",0,G19)-IF(G20="M",0,G20)-IF(G21="M",0,G21)</f>
        <v>0</v>
      </c>
      <c r="H63" s="295"/>
      <c r="I63" s="222"/>
      <c r="J63" s="235"/>
    </row>
    <row r="64" spans="2:10" ht="15.75">
      <c r="B64" s="202"/>
      <c r="C64" s="195" t="s">
        <v>188</v>
      </c>
      <c r="D64" s="373">
        <f>IF(D22="M",0,D22)-IF(D23="M",0,D23)-IF(D24="M",0,D24)</f>
        <v>0</v>
      </c>
      <c r="E64" s="373">
        <f>IF(E22="M",0,E22)-IF(E23="M",0,E23)-IF(E24="M",0,E24)</f>
        <v>0</v>
      </c>
      <c r="F64" s="373">
        <f>IF(F22="M",0,F22)-IF(F23="M",0,F23)-IF(F24="M",0,F24)</f>
        <v>0</v>
      </c>
      <c r="G64" s="373">
        <f>IF(G22="M",0,G22)-IF(G23="M",0,G23)-IF(G24="M",0,G24)</f>
        <v>0</v>
      </c>
      <c r="H64" s="295"/>
      <c r="I64" s="222"/>
      <c r="J64" s="235"/>
    </row>
    <row r="65" spans="2:10" ht="15.75">
      <c r="B65" s="202"/>
      <c r="C65" s="195" t="s">
        <v>186</v>
      </c>
      <c r="D65" s="373">
        <f>IF(D24="M",0,D24)-IF(D25="M",0,D25)-IF(D26="M",0,D26)</f>
        <v>0</v>
      </c>
      <c r="E65" s="373">
        <f>IF(E24="M",0,E24)-IF(E25="M",0,E25)-IF(E26="M",0,E26)</f>
        <v>0</v>
      </c>
      <c r="F65" s="373">
        <f>IF(F24="M",0,F24)-IF(F25="M",0,F25)-IF(F26="M",0,F26)</f>
        <v>0</v>
      </c>
      <c r="G65" s="373">
        <f>IF(G24="M",0,G24)-IF(G25="M",0,G25)-IF(G26="M",0,G26)</f>
        <v>0</v>
      </c>
      <c r="H65" s="295"/>
      <c r="I65" s="222"/>
      <c r="J65" s="235"/>
    </row>
    <row r="66" spans="2:10" ht="23.25">
      <c r="B66" s="202"/>
      <c r="C66" s="195" t="s">
        <v>541</v>
      </c>
      <c r="D66" s="373">
        <f>IF(D29="M",0,D29)-IF(D30="M",0,D30)-IF(D31="M",0,D31)-IF(D33="M",0,D33)-IF(D34="M",0,D34)-IF(D36="M",0,D36)-IF(D38="M",0,D38)-IF(D39="M",0,D39)-IF(D40="M",0,D40)</f>
        <v>0</v>
      </c>
      <c r="E66" s="373">
        <f>IF(E29="M",0,E29)-IF(E30="M",0,E30)-IF(E31="M",0,E31)-IF(E33="M",0,E33)-IF(E34="M",0,E34)-IF(E36="M",0,E36)-IF(E38="M",0,E38)-IF(E39="M",0,E39)-IF(E40="M",0,E40)</f>
        <v>0</v>
      </c>
      <c r="F66" s="373">
        <f>IF(F29="M",0,F29)-IF(F30="M",0,F30)-IF(F31="M",0,F31)-IF(F33="M",0,F33)-IF(F34="M",0,F34)-IF(F36="M",0,F36)-IF(F38="M",0,F38)-IF(F39="M",0,F39)-IF(F40="M",0,F40)</f>
        <v>0</v>
      </c>
      <c r="G66" s="373">
        <f>IF(G29="M",0,G29)-IF(G30="M",0,G30)-IF(G31="M",0,G31)-IF(G33="M",0,G33)-IF(G34="M",0,G34)-IF(G36="M",0,G36)-IF(G38="M",0,G38)-IF(G39="M",0,G39)-IF(G40="M",0,G40)</f>
        <v>0</v>
      </c>
      <c r="H66" s="295"/>
      <c r="I66" s="222"/>
      <c r="J66" s="235"/>
    </row>
    <row r="67" spans="2:9" ht="15.75">
      <c r="B67" s="202"/>
      <c r="C67" s="195" t="s">
        <v>183</v>
      </c>
      <c r="D67" s="373">
        <f>IF(D42="M",0,D42)-IF(D43="M",0,D43)-IF(D44="M",0,D44)</f>
        <v>0</v>
      </c>
      <c r="E67" s="373">
        <f>IF(E42="M",0,E42)-IF(E43="M",0,E43)-IF(E44="M",0,E44)</f>
        <v>0</v>
      </c>
      <c r="F67" s="373">
        <f>IF(F42="M",0,F42)-IF(F43="M",0,F43)-IF(F44="M",0,F44)</f>
        <v>0</v>
      </c>
      <c r="G67" s="373">
        <f>IF(G42="M",0,G42)-IF(G43="M",0,G43)-IF(G44="M",0,G44)</f>
        <v>0</v>
      </c>
      <c r="H67" s="247"/>
      <c r="I67" s="222"/>
    </row>
    <row r="68" spans="2:9" ht="15.75">
      <c r="B68" s="197" t="s">
        <v>179</v>
      </c>
      <c r="C68" s="203"/>
      <c r="D68" s="371"/>
      <c r="E68" s="371"/>
      <c r="F68" s="371"/>
      <c r="G68" s="371"/>
      <c r="H68" s="247"/>
      <c r="I68" s="222"/>
    </row>
    <row r="69" spans="2:9" ht="15.75">
      <c r="B69" s="202"/>
      <c r="C69" s="195" t="s">
        <v>184</v>
      </c>
      <c r="D69" s="371">
        <f>IF('Table 1'!E10="M",0,'Table 1'!E10)+IF('Table 3A'!D10="M",0,'Table 3A'!D10)</f>
        <v>0</v>
      </c>
      <c r="E69" s="371">
        <f>IF('Table 1'!F10="M",0,'Table 1'!F10)+IF('Table 3A'!E10="M",0,'Table 3A'!E10)</f>
        <v>0</v>
      </c>
      <c r="F69" s="371">
        <f>IF('Table 1'!G10="M",0,'Table 1'!G10)+IF('Table 3A'!F10="M",0,'Table 3A'!F10)</f>
        <v>0</v>
      </c>
      <c r="G69" s="371">
        <f>IF('Table 1'!H10="M",0,'Table 1'!H10)+IF('Table 3A'!G10="M",0,'Table 3A'!G10)</f>
        <v>0</v>
      </c>
      <c r="H69" s="247"/>
      <c r="I69" s="222"/>
    </row>
    <row r="70" spans="2:9" ht="15.75">
      <c r="B70" s="202"/>
      <c r="C70" s="195" t="s">
        <v>569</v>
      </c>
      <c r="D70" s="371"/>
      <c r="E70" s="371">
        <f>IF(E46="M",0,E46)-IF('Table 1'!F18="M",0,'Table 1'!F18)+IF('Table 1'!E18="M",0,'Table 1'!E18)</f>
        <v>0</v>
      </c>
      <c r="F70" s="371">
        <f>IF(F46="M",0,F46)-IF('Table 1'!G18="M",0,'Table 1'!G18)+IF('Table 1'!F18="M",0,'Table 1'!F18)</f>
        <v>0</v>
      </c>
      <c r="G70" s="371">
        <f>IF(G46="M",0,G46)-IF('Table 1'!H18="M",0,'Table 1'!H18)+IF('Table 1'!G18="M",0,'Table 1'!G18)</f>
        <v>0</v>
      </c>
      <c r="H70" s="247"/>
      <c r="I70" s="222"/>
    </row>
    <row r="71" spans="2:9" ht="15.75">
      <c r="B71" s="204"/>
      <c r="C71" s="199" t="s">
        <v>568</v>
      </c>
      <c r="D71" s="377">
        <f>IF('Table 1'!E18="M",0,'Table 1'!E18)-SUM('Table 3B'!D49,'Table 3C'!D49,'Table 3D'!D49,'Table 3E'!D49)</f>
        <v>0</v>
      </c>
      <c r="E71" s="377">
        <f>IF('Table 1'!F18="M",0,'Table 1'!F18)-SUM('Table 3B'!E49,'Table 3C'!E49,'Table 3D'!E49,'Table 3E'!E49)</f>
        <v>0</v>
      </c>
      <c r="F71" s="377">
        <f>IF('Table 1'!G18="M",0,'Table 1'!G18)-SUM('Table 3B'!F49,'Table 3C'!F49,'Table 3D'!F49,'Table 3E'!F49)</f>
        <v>0</v>
      </c>
      <c r="G71" s="377">
        <f>IF('Table 1'!H18="M",0,'Table 1'!H18)-SUM('Table 3B'!G49,'Table 3C'!G49,'Table 3D'!G49,'Table 3E'!G49)</f>
        <v>0</v>
      </c>
      <c r="H71" s="273"/>
      <c r="I71" s="274"/>
    </row>
  </sheetData>
  <sheetProtection password="C9FF" sheet="1" objects="1" scenarios="1"/>
  <mergeCells count="2">
    <mergeCell ref="E6:F6"/>
    <mergeCell ref="D57:G57"/>
  </mergeCells>
  <conditionalFormatting sqref="D57:G57">
    <cfRule type="expression" priority="1" dxfId="15" stopIfTrue="1">
      <formula>COUNTA(D10:G10,D12:G27,D29:G31,D33:G36,D38:G40,D42:G44,D46:G46)/124*100&lt;&gt;100</formula>
    </cfRule>
  </conditionalFormatting>
  <printOptions horizontalCentered="1" verticalCentered="1"/>
  <pageMargins left="0.31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70" zoomScaleNormal="70" zoomScalePageLayoutView="0" colorId="22" workbookViewId="0" topLeftCell="B46">
      <selection activeCell="H18" sqref="H18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56" t="str">
        <f>'Cover page'!$N$1</f>
        <v>Apr.2014</v>
      </c>
    </row>
    <row r="2" spans="1:11" ht="18">
      <c r="A2" s="34"/>
      <c r="B2" s="179" t="s">
        <v>45</v>
      </c>
      <c r="C2" s="44" t="s">
        <v>550</v>
      </c>
      <c r="D2" s="237"/>
      <c r="K2" s="212"/>
    </row>
    <row r="3" spans="1:11" ht="18">
      <c r="A3" s="34"/>
      <c r="B3" s="179"/>
      <c r="C3" s="44" t="s">
        <v>81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68" t="s">
        <v>2</v>
      </c>
      <c r="F6" s="468"/>
      <c r="G6" s="27"/>
      <c r="H6" s="257"/>
      <c r="I6" s="267"/>
    </row>
    <row r="7" spans="1:9" ht="15.75">
      <c r="A7" s="114"/>
      <c r="B7" s="57"/>
      <c r="C7" s="227" t="s">
        <v>625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394</v>
      </c>
      <c r="B10" s="57"/>
      <c r="C10" s="115" t="s">
        <v>110</v>
      </c>
      <c r="D10" s="335">
        <v>9522</v>
      </c>
      <c r="E10" s="335">
        <v>5764</v>
      </c>
      <c r="F10" s="335">
        <v>6576</v>
      </c>
      <c r="G10" s="336">
        <v>6502</v>
      </c>
      <c r="H10" s="141"/>
      <c r="I10" s="267"/>
    </row>
    <row r="11" spans="1:9" ht="6" customHeight="1" thickTop="1">
      <c r="A11" s="307"/>
      <c r="B11" s="57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395</v>
      </c>
      <c r="B12" s="116"/>
      <c r="C12" s="454" t="s">
        <v>141</v>
      </c>
      <c r="D12" s="453">
        <f>IF(AND(D13="M",D14="M",D15="M",D22="M",D27="M"),"M",D13+D14+D15+D22+D27)</f>
        <v>2541</v>
      </c>
      <c r="E12" s="453">
        <f>IF(AND(E13="M",E14="M",E15="M",E22="M",E27="M"),"M",E13+E14+E15+E22+E27)</f>
        <v>732</v>
      </c>
      <c r="F12" s="453">
        <f>IF(AND(F13="M",F14="M",F15="M",F22="M",F27="M"),"M",F13+F14+F15+F22+F27)</f>
        <v>2420</v>
      </c>
      <c r="G12" s="453">
        <f>IF(AND(G13="M",G14="M",G15="M",G22="M",G27="M"),"M",G13+G14+G15+G22+G27)</f>
        <v>-1692</v>
      </c>
      <c r="H12" s="379"/>
      <c r="I12" s="288"/>
    </row>
    <row r="13" spans="1:9" s="223" customFormat="1" ht="16.5" customHeight="1">
      <c r="A13" s="307" t="s">
        <v>396</v>
      </c>
      <c r="B13" s="117"/>
      <c r="C13" s="380" t="s">
        <v>86</v>
      </c>
      <c r="D13" s="381">
        <v>3918</v>
      </c>
      <c r="E13" s="381">
        <v>1292</v>
      </c>
      <c r="F13" s="381">
        <v>-3572</v>
      </c>
      <c r="G13" s="381">
        <v>-2245</v>
      </c>
      <c r="H13" s="379"/>
      <c r="I13" s="288"/>
    </row>
    <row r="14" spans="1:9" s="223" customFormat="1" ht="16.5" customHeight="1">
      <c r="A14" s="307" t="s">
        <v>397</v>
      </c>
      <c r="B14" s="117"/>
      <c r="C14" s="380" t="s">
        <v>96</v>
      </c>
      <c r="D14" s="381">
        <v>-1697</v>
      </c>
      <c r="E14" s="381">
        <v>-2306</v>
      </c>
      <c r="F14" s="381">
        <v>1101</v>
      </c>
      <c r="G14" s="381">
        <v>-984</v>
      </c>
      <c r="H14" s="379"/>
      <c r="I14" s="288"/>
    </row>
    <row r="15" spans="1:9" s="223" customFormat="1" ht="16.5" customHeight="1">
      <c r="A15" s="307" t="s">
        <v>398</v>
      </c>
      <c r="B15" s="117"/>
      <c r="C15" s="380" t="s">
        <v>46</v>
      </c>
      <c r="D15" s="381">
        <v>-182</v>
      </c>
      <c r="E15" s="381">
        <v>1034</v>
      </c>
      <c r="F15" s="381">
        <v>3800</v>
      </c>
      <c r="G15" s="381">
        <v>1859</v>
      </c>
      <c r="H15" s="379"/>
      <c r="I15" s="288"/>
    </row>
    <row r="16" spans="1:9" s="223" customFormat="1" ht="16.5" customHeight="1">
      <c r="A16" s="307" t="s">
        <v>399</v>
      </c>
      <c r="B16" s="117"/>
      <c r="C16" s="382" t="s">
        <v>78</v>
      </c>
      <c r="D16" s="383">
        <v>552</v>
      </c>
      <c r="E16" s="384">
        <v>1820</v>
      </c>
      <c r="F16" s="384">
        <v>6435</v>
      </c>
      <c r="G16" s="385">
        <v>5471</v>
      </c>
      <c r="H16" s="379"/>
      <c r="I16" s="288"/>
    </row>
    <row r="17" spans="1:9" s="223" customFormat="1" ht="16.5" customHeight="1">
      <c r="A17" s="307" t="s">
        <v>400</v>
      </c>
      <c r="B17" s="117"/>
      <c r="C17" s="382" t="s">
        <v>79</v>
      </c>
      <c r="D17" s="386">
        <v>-734</v>
      </c>
      <c r="E17" s="387">
        <v>-786</v>
      </c>
      <c r="F17" s="387">
        <v>-2635</v>
      </c>
      <c r="G17" s="388">
        <v>-3612</v>
      </c>
      <c r="H17" s="379"/>
      <c r="I17" s="288"/>
    </row>
    <row r="18" spans="1:9" s="223" customFormat="1" ht="16.5" customHeight="1">
      <c r="A18" s="307" t="s">
        <v>401</v>
      </c>
      <c r="B18" s="117"/>
      <c r="C18" s="389" t="s">
        <v>133</v>
      </c>
      <c r="D18" s="381">
        <v>0</v>
      </c>
      <c r="E18" s="381">
        <v>0</v>
      </c>
      <c r="F18" s="381">
        <v>0</v>
      </c>
      <c r="G18" s="381">
        <v>0</v>
      </c>
      <c r="H18" s="379"/>
      <c r="I18" s="288"/>
    </row>
    <row r="19" spans="1:9" s="223" customFormat="1" ht="16.5" customHeight="1">
      <c r="A19" s="307" t="s">
        <v>402</v>
      </c>
      <c r="B19" s="117"/>
      <c r="C19" s="389" t="s">
        <v>127</v>
      </c>
      <c r="D19" s="381">
        <v>-182</v>
      </c>
      <c r="E19" s="381">
        <v>1034</v>
      </c>
      <c r="F19" s="381">
        <v>3800</v>
      </c>
      <c r="G19" s="381">
        <v>1859</v>
      </c>
      <c r="H19" s="379"/>
      <c r="I19" s="288"/>
    </row>
    <row r="20" spans="1:9" s="223" customFormat="1" ht="16.5" customHeight="1">
      <c r="A20" s="307" t="s">
        <v>403</v>
      </c>
      <c r="B20" s="117"/>
      <c r="C20" s="390" t="s">
        <v>123</v>
      </c>
      <c r="D20" s="391">
        <v>552</v>
      </c>
      <c r="E20" s="392">
        <v>1820</v>
      </c>
      <c r="F20" s="392">
        <v>6435</v>
      </c>
      <c r="G20" s="393">
        <v>5471</v>
      </c>
      <c r="H20" s="379"/>
      <c r="I20" s="288"/>
    </row>
    <row r="21" spans="1:9" s="223" customFormat="1" ht="16.5" customHeight="1">
      <c r="A21" s="307" t="s">
        <v>404</v>
      </c>
      <c r="B21" s="117"/>
      <c r="C21" s="390" t="s">
        <v>124</v>
      </c>
      <c r="D21" s="394">
        <v>-734</v>
      </c>
      <c r="E21" s="395">
        <v>-786</v>
      </c>
      <c r="F21" s="395">
        <v>-2635</v>
      </c>
      <c r="G21" s="396">
        <v>-3612</v>
      </c>
      <c r="H21" s="379"/>
      <c r="I21" s="288"/>
    </row>
    <row r="22" spans="1:9" s="223" customFormat="1" ht="16.5" customHeight="1">
      <c r="A22" s="307" t="s">
        <v>405</v>
      </c>
      <c r="B22" s="117"/>
      <c r="C22" s="380" t="s">
        <v>47</v>
      </c>
      <c r="D22" s="381">
        <v>-42</v>
      </c>
      <c r="E22" s="381">
        <v>451</v>
      </c>
      <c r="F22" s="381">
        <v>1569</v>
      </c>
      <c r="G22" s="381">
        <v>111</v>
      </c>
      <c r="H22" s="379"/>
      <c r="I22" s="288"/>
    </row>
    <row r="23" spans="1:9" s="223" customFormat="1" ht="16.5" customHeight="1">
      <c r="A23" s="307" t="s">
        <v>406</v>
      </c>
      <c r="B23" s="117"/>
      <c r="C23" s="389" t="s">
        <v>142</v>
      </c>
      <c r="D23" s="381">
        <v>236</v>
      </c>
      <c r="E23" s="381">
        <v>161</v>
      </c>
      <c r="F23" s="381">
        <v>580</v>
      </c>
      <c r="G23" s="381">
        <v>6</v>
      </c>
      <c r="H23" s="379"/>
      <c r="I23" s="288"/>
    </row>
    <row r="24" spans="1:9" s="223" customFormat="1" ht="16.5" customHeight="1">
      <c r="A24" s="307" t="s">
        <v>407</v>
      </c>
      <c r="B24" s="117"/>
      <c r="C24" s="389" t="s">
        <v>134</v>
      </c>
      <c r="D24" s="381">
        <v>-278</v>
      </c>
      <c r="E24" s="381">
        <v>290</v>
      </c>
      <c r="F24" s="381">
        <v>989</v>
      </c>
      <c r="G24" s="381">
        <v>105</v>
      </c>
      <c r="H24" s="379"/>
      <c r="I24" s="288"/>
    </row>
    <row r="25" spans="1:9" s="223" customFormat="1" ht="16.5" customHeight="1">
      <c r="A25" s="307" t="s">
        <v>408</v>
      </c>
      <c r="B25" s="117"/>
      <c r="C25" s="390" t="s">
        <v>128</v>
      </c>
      <c r="D25" s="397">
        <v>328</v>
      </c>
      <c r="E25" s="398">
        <v>797</v>
      </c>
      <c r="F25" s="398">
        <v>1739</v>
      </c>
      <c r="G25" s="399">
        <v>511</v>
      </c>
      <c r="H25" s="379"/>
      <c r="I25" s="288"/>
    </row>
    <row r="26" spans="1:9" s="223" customFormat="1" ht="16.5" customHeight="1">
      <c r="A26" s="307" t="s">
        <v>409</v>
      </c>
      <c r="B26" s="117"/>
      <c r="C26" s="390" t="s">
        <v>129</v>
      </c>
      <c r="D26" s="397">
        <v>-606</v>
      </c>
      <c r="E26" s="398">
        <v>-507</v>
      </c>
      <c r="F26" s="398">
        <v>-750</v>
      </c>
      <c r="G26" s="399">
        <v>-406</v>
      </c>
      <c r="H26" s="379"/>
      <c r="I26" s="288"/>
    </row>
    <row r="27" spans="1:9" s="223" customFormat="1" ht="16.5" customHeight="1">
      <c r="A27" s="307" t="s">
        <v>410</v>
      </c>
      <c r="B27" s="117"/>
      <c r="C27" s="380" t="s">
        <v>87</v>
      </c>
      <c r="D27" s="381">
        <v>544</v>
      </c>
      <c r="E27" s="381">
        <v>261</v>
      </c>
      <c r="F27" s="381">
        <v>-478</v>
      </c>
      <c r="G27" s="381">
        <v>-433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411</v>
      </c>
      <c r="B29" s="117"/>
      <c r="C29" s="127" t="s">
        <v>233</v>
      </c>
      <c r="D29" s="378">
        <f>IF(AND(D30="M",D31="M",D33="M",D34="M",D36="M",D38="M",D39="M",D40="M"),"M",SUM(D30:D31)+SUM(D33:D34)+D36+SUM(D38:D40))</f>
        <v>-595</v>
      </c>
      <c r="E29" s="378">
        <f>IF(AND(E30="M",E31="M",E33="M",E34="M",E36="M",E38="M",E39="M",E40="M"),"M",SUM(E30:E31)+SUM(E33:E34)+E36+SUM(E38:E40))</f>
        <v>475</v>
      </c>
      <c r="F29" s="378">
        <f>IF(AND(F30="M",F31="M",F33="M",F34="M",F36="M",F38="M",F39="M",F40="M"),"M",SUM(F30:F31)+SUM(F33:F34)+F36+SUM(F38:F40))</f>
        <v>-970</v>
      </c>
      <c r="G29" s="378">
        <f>IF(AND(G30="M",G31="M",G33="M",G34="M",G36="M",G38="M",G39="M",G40="M"),"M",SUM(G30:G31)+SUM(G33:G34)+G36+SUM(G38:G40))</f>
        <v>364</v>
      </c>
      <c r="H29" s="379"/>
      <c r="I29" s="288"/>
    </row>
    <row r="30" spans="1:9" s="223" customFormat="1" ht="16.5" customHeight="1">
      <c r="A30" s="307" t="s">
        <v>412</v>
      </c>
      <c r="B30" s="117"/>
      <c r="C30" s="380" t="s">
        <v>90</v>
      </c>
      <c r="D30" s="381">
        <v>-471</v>
      </c>
      <c r="E30" s="381">
        <v>-90</v>
      </c>
      <c r="F30" s="381">
        <v>-940</v>
      </c>
      <c r="G30" s="381">
        <v>-460</v>
      </c>
      <c r="H30" s="379"/>
      <c r="I30" s="288"/>
    </row>
    <row r="31" spans="1:9" s="223" customFormat="1" ht="16.5" customHeight="1">
      <c r="A31" s="307" t="s">
        <v>413</v>
      </c>
      <c r="B31" s="117"/>
      <c r="C31" s="380" t="s">
        <v>100</v>
      </c>
      <c r="D31" s="381">
        <v>-136</v>
      </c>
      <c r="E31" s="381">
        <v>382</v>
      </c>
      <c r="F31" s="381">
        <v>-833</v>
      </c>
      <c r="G31" s="381">
        <v>296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414</v>
      </c>
      <c r="B33" s="117"/>
      <c r="C33" s="380" t="s">
        <v>98</v>
      </c>
      <c r="D33" s="381">
        <v>-234</v>
      </c>
      <c r="E33" s="381">
        <v>7</v>
      </c>
      <c r="F33" s="381">
        <v>63</v>
      </c>
      <c r="G33" s="381">
        <v>5</v>
      </c>
      <c r="H33" s="379"/>
      <c r="I33" s="288"/>
    </row>
    <row r="34" spans="1:9" s="223" customFormat="1" ht="16.5" customHeight="1">
      <c r="A34" s="307" t="s">
        <v>415</v>
      </c>
      <c r="B34" s="117"/>
      <c r="C34" s="380" t="s">
        <v>97</v>
      </c>
      <c r="D34" s="381">
        <v>286</v>
      </c>
      <c r="E34" s="381">
        <v>593</v>
      </c>
      <c r="F34" s="381">
        <v>580</v>
      </c>
      <c r="G34" s="381">
        <v>730</v>
      </c>
      <c r="H34" s="379"/>
      <c r="I34" s="288"/>
    </row>
    <row r="35" spans="1:9" s="223" customFormat="1" ht="16.5" customHeight="1">
      <c r="A35" s="307" t="s">
        <v>416</v>
      </c>
      <c r="B35" s="117"/>
      <c r="C35" s="389" t="s">
        <v>122</v>
      </c>
      <c r="D35" s="381">
        <v>556</v>
      </c>
      <c r="E35" s="381">
        <v>599</v>
      </c>
      <c r="F35" s="381">
        <v>762</v>
      </c>
      <c r="G35" s="381">
        <v>668</v>
      </c>
      <c r="H35" s="379"/>
      <c r="I35" s="288"/>
    </row>
    <row r="36" spans="1:9" s="223" customFormat="1" ht="16.5" customHeight="1">
      <c r="A36" s="307" t="s">
        <v>417</v>
      </c>
      <c r="B36" s="117"/>
      <c r="C36" s="406" t="s">
        <v>99</v>
      </c>
      <c r="D36" s="381">
        <v>0</v>
      </c>
      <c r="E36" s="381">
        <v>0</v>
      </c>
      <c r="F36" s="381">
        <v>0</v>
      </c>
      <c r="G36" s="381">
        <v>0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418</v>
      </c>
      <c r="B38" s="117"/>
      <c r="C38" s="380" t="s">
        <v>143</v>
      </c>
      <c r="D38" s="381">
        <v>-40</v>
      </c>
      <c r="E38" s="381">
        <v>-417</v>
      </c>
      <c r="F38" s="381">
        <v>160</v>
      </c>
      <c r="G38" s="381">
        <v>-207</v>
      </c>
      <c r="H38" s="379"/>
      <c r="I38" s="288"/>
    </row>
    <row r="39" spans="1:9" s="223" customFormat="1" ht="16.5" customHeight="1">
      <c r="A39" s="307" t="s">
        <v>419</v>
      </c>
      <c r="B39" s="117"/>
      <c r="C39" s="380" t="s">
        <v>144</v>
      </c>
      <c r="D39" s="381">
        <v>0</v>
      </c>
      <c r="E39" s="381">
        <v>0</v>
      </c>
      <c r="F39" s="381">
        <v>0</v>
      </c>
      <c r="G39" s="381">
        <v>0</v>
      </c>
      <c r="H39" s="379"/>
      <c r="I39" s="288"/>
    </row>
    <row r="40" spans="1:9" s="223" customFormat="1" ht="16.5" customHeight="1">
      <c r="A40" s="307" t="s">
        <v>420</v>
      </c>
      <c r="B40" s="117"/>
      <c r="C40" s="380" t="s">
        <v>145</v>
      </c>
      <c r="D40" s="381">
        <v>0</v>
      </c>
      <c r="E40" s="381">
        <v>0</v>
      </c>
      <c r="F40" s="381">
        <v>0</v>
      </c>
      <c r="G40" s="381">
        <v>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421</v>
      </c>
      <c r="B42" s="117"/>
      <c r="C42" s="127" t="s">
        <v>91</v>
      </c>
      <c r="D42" s="381">
        <v>-215</v>
      </c>
      <c r="E42" s="381">
        <v>-179</v>
      </c>
      <c r="F42" s="381">
        <v>-224</v>
      </c>
      <c r="G42" s="381">
        <v>-169</v>
      </c>
      <c r="H42" s="379"/>
      <c r="I42" s="288"/>
    </row>
    <row r="43" spans="1:9" s="223" customFormat="1" ht="16.5" customHeight="1">
      <c r="A43" s="307" t="s">
        <v>422</v>
      </c>
      <c r="B43" s="117"/>
      <c r="C43" s="380" t="s">
        <v>109</v>
      </c>
      <c r="D43" s="381">
        <v>-211</v>
      </c>
      <c r="E43" s="381">
        <v>-179</v>
      </c>
      <c r="F43" s="381">
        <v>-219</v>
      </c>
      <c r="G43" s="381">
        <v>-181</v>
      </c>
      <c r="H43" s="379"/>
      <c r="I43" s="288"/>
    </row>
    <row r="44" spans="1:9" s="223" customFormat="1" ht="16.5" customHeight="1">
      <c r="A44" s="307" t="s">
        <v>423</v>
      </c>
      <c r="B44" s="117"/>
      <c r="C44" s="380" t="s">
        <v>89</v>
      </c>
      <c r="D44" s="381">
        <v>-4</v>
      </c>
      <c r="E44" s="381">
        <v>0</v>
      </c>
      <c r="F44" s="381">
        <v>-5</v>
      </c>
      <c r="G44" s="381">
        <v>12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21.75" customHeight="1" thickBot="1" thickTop="1">
      <c r="A46" s="309" t="s">
        <v>424</v>
      </c>
      <c r="B46" s="117"/>
      <c r="C46" s="115" t="s">
        <v>151</v>
      </c>
      <c r="D46" s="338">
        <v>11253</v>
      </c>
      <c r="E46" s="338">
        <v>6792</v>
      </c>
      <c r="F46" s="338">
        <v>7802</v>
      </c>
      <c r="G46" s="339">
        <v>5005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7" t="s">
        <v>425</v>
      </c>
      <c r="B49" s="57"/>
      <c r="C49" s="115" t="s">
        <v>156</v>
      </c>
      <c r="D49" s="335">
        <v>78451</v>
      </c>
      <c r="E49" s="335">
        <v>85375</v>
      </c>
      <c r="F49" s="335">
        <v>93248</v>
      </c>
      <c r="G49" s="336">
        <v>98505</v>
      </c>
      <c r="H49" s="141"/>
      <c r="I49" s="267"/>
    </row>
    <row r="50" spans="1:9" ht="15.75" thickTop="1">
      <c r="A50" s="307" t="s">
        <v>426</v>
      </c>
      <c r="B50" s="57"/>
      <c r="C50" s="380" t="s">
        <v>152</v>
      </c>
      <c r="D50" s="381">
        <v>79306</v>
      </c>
      <c r="E50" s="381">
        <v>86098</v>
      </c>
      <c r="F50" s="381">
        <v>93900</v>
      </c>
      <c r="G50" s="381">
        <v>98905</v>
      </c>
      <c r="H50" s="379"/>
      <c r="I50" s="267"/>
    </row>
    <row r="51" spans="1:9" ht="15">
      <c r="A51" s="307" t="s">
        <v>427</v>
      </c>
      <c r="B51" s="57"/>
      <c r="C51" s="447" t="s">
        <v>159</v>
      </c>
      <c r="D51" s="448">
        <v>855</v>
      </c>
      <c r="E51" s="448">
        <v>723</v>
      </c>
      <c r="F51" s="448">
        <v>652</v>
      </c>
      <c r="G51" s="448">
        <v>400</v>
      </c>
      <c r="H51" s="449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146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150</v>
      </c>
      <c r="D57" s="212"/>
      <c r="E57" s="225"/>
      <c r="F57" s="225"/>
      <c r="G57" s="212" t="s">
        <v>148</v>
      </c>
      <c r="H57" s="225"/>
      <c r="I57" s="267"/>
      <c r="K57" s="212"/>
    </row>
    <row r="58" spans="1:11" ht="15.75">
      <c r="A58" s="114"/>
      <c r="B58" s="57"/>
      <c r="C58" s="47" t="s">
        <v>140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270"/>
      <c r="E60" s="301"/>
      <c r="F60" s="301"/>
      <c r="G60" s="301"/>
      <c r="H60" s="301"/>
      <c r="I60" s="212"/>
      <c r="J60" s="212"/>
      <c r="K60" s="212"/>
    </row>
    <row r="61" spans="4:8" ht="15.75">
      <c r="D61" s="270"/>
      <c r="E61" s="302"/>
      <c r="F61" s="302"/>
      <c r="G61" s="302"/>
      <c r="H61" s="302"/>
    </row>
    <row r="62" spans="2:10" ht="30" customHeight="1">
      <c r="B62" s="200" t="s">
        <v>171</v>
      </c>
      <c r="C62" s="193"/>
      <c r="D62" s="469" t="str">
        <f>IF(COUNTA(D10:G10,D12:G27,D29:G31,D33:G36,D38:G40,D42:G44,D46:G46,D49:G51)/136*100=100,"OK - Table 3B is fully completed","WARNING - Table 3B is not fully completed, please fill in figure, L, M or 0")</f>
        <v>OK - Table 3B is fully completed</v>
      </c>
      <c r="E62" s="469"/>
      <c r="F62" s="469"/>
      <c r="G62" s="469"/>
      <c r="H62" s="272"/>
      <c r="I62" s="221"/>
      <c r="J62" s="235"/>
    </row>
    <row r="63" spans="2:10" ht="15">
      <c r="B63" s="183" t="s">
        <v>172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563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2:10" ht="15.75">
      <c r="B65" s="202"/>
      <c r="C65" s="195" t="s">
        <v>564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226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2:10" ht="15.75">
      <c r="B67" s="202"/>
      <c r="C67" s="195" t="s">
        <v>227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228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229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230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2:10" ht="34.5">
      <c r="B71" s="202"/>
      <c r="C71" s="195" t="s">
        <v>545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2:9" ht="15.75">
      <c r="B72" s="202"/>
      <c r="C72" s="195" t="s">
        <v>231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2:9" ht="15.75">
      <c r="B73" s="202"/>
      <c r="C73" s="195" t="s">
        <v>189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2:9" ht="15.75">
      <c r="B74" s="197" t="s">
        <v>179</v>
      </c>
      <c r="C74" s="203"/>
      <c r="D74" s="371"/>
      <c r="E74" s="371"/>
      <c r="F74" s="371"/>
      <c r="G74" s="371"/>
      <c r="H74" s="247"/>
      <c r="I74" s="222"/>
    </row>
    <row r="75" spans="2:9" ht="15.75">
      <c r="B75" s="202"/>
      <c r="C75" s="195" t="s">
        <v>232</v>
      </c>
      <c r="D75" s="371">
        <f>IF('Table 1'!E11="M",0,'Table 1'!E11)+IF(D10="M",0,D10)</f>
        <v>0</v>
      </c>
      <c r="E75" s="371">
        <f>IF('Table 1'!F11="M",0,'Table 1'!F11)+IF(E10="M",0,E10)</f>
        <v>0</v>
      </c>
      <c r="F75" s="371">
        <f>IF('Table 1'!G11="M",0,'Table 1'!G11)+IF(F10="M",0,F10)</f>
        <v>0</v>
      </c>
      <c r="G75" s="371">
        <f>IF('Table 1'!H11="M",0,'Table 1'!H11)+IF(G10="M",0,G10)</f>
        <v>0</v>
      </c>
      <c r="H75" s="247"/>
      <c r="I75" s="222"/>
    </row>
    <row r="76" spans="2:9" ht="15.75">
      <c r="B76" s="204"/>
      <c r="C76" s="199" t="s">
        <v>570</v>
      </c>
      <c r="D76" s="462"/>
      <c r="E76" s="372">
        <f>IF(ISTEXT(E46),0,E46)-(IF(ISTEXT(E50),0,E50)-IF(ISTEXT(D50),0,D50))</f>
        <v>0</v>
      </c>
      <c r="F76" s="372">
        <f>IF(ISTEXT(F46),0,F46)-(IF(ISTEXT(F50),0,F50)-IF(ISTEXT(E50),0,E50))</f>
        <v>0</v>
      </c>
      <c r="G76" s="372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L76"/>
  <sheetViews>
    <sheetView showGridLines="0" defaultGridColor="0" zoomScale="70" zoomScaleNormal="70" zoomScalePageLayoutView="0" colorId="22" workbookViewId="0" topLeftCell="B33">
      <selection activeCell="D49" sqref="D49:G51"/>
    </sheetView>
  </sheetViews>
  <sheetFormatPr defaultColWidth="9.77734375" defaultRowHeight="15"/>
  <cols>
    <col min="1" max="1" width="7.21484375" style="236" hidden="1" customWidth="1"/>
    <col min="2" max="2" width="3.77734375" style="228" customWidth="1"/>
    <col min="3" max="3" width="55.5546875" style="234" customWidth="1"/>
    <col min="4" max="7" width="13.3359375" style="228" customWidth="1"/>
    <col min="8" max="8" width="86.6640625" style="228" customWidth="1"/>
    <col min="9" max="9" width="5.3359375" style="228" customWidth="1"/>
    <col min="10" max="10" width="0.9921875" style="228" customWidth="1"/>
    <col min="11" max="11" width="0.55078125" style="228" customWidth="1"/>
    <col min="12" max="12" width="9.77734375" style="228" customWidth="1"/>
    <col min="13" max="13" width="40.77734375" style="228" customWidth="1"/>
    <col min="14" max="16384" width="9.77734375" style="228" customWidth="1"/>
  </cols>
  <sheetData>
    <row r="1" spans="1:12" ht="15">
      <c r="A1" s="34"/>
      <c r="B1" s="166"/>
      <c r="C1" s="167"/>
      <c r="L1" s="456" t="str">
        <f>'Cover page'!$N$1</f>
        <v>Apr.2014</v>
      </c>
    </row>
    <row r="2" spans="1:11" ht="18">
      <c r="A2" s="34"/>
      <c r="B2" s="179" t="s">
        <v>45</v>
      </c>
      <c r="C2" s="44" t="s">
        <v>102</v>
      </c>
      <c r="D2" s="237"/>
      <c r="K2" s="212"/>
    </row>
    <row r="3" spans="1:11" ht="18">
      <c r="A3" s="34"/>
      <c r="B3" s="179"/>
      <c r="C3" s="44" t="s">
        <v>85</v>
      </c>
      <c r="D3" s="237"/>
      <c r="K3" s="212"/>
    </row>
    <row r="4" spans="1:11" ht="16.5" thickBot="1">
      <c r="A4" s="34"/>
      <c r="B4" s="179"/>
      <c r="C4" s="50"/>
      <c r="D4" s="283"/>
      <c r="K4" s="212"/>
    </row>
    <row r="5" spans="1:11" ht="16.5" thickTop="1">
      <c r="A5" s="112"/>
      <c r="B5" s="113"/>
      <c r="C5" s="46"/>
      <c r="D5" s="253"/>
      <c r="E5" s="253"/>
      <c r="F5" s="253"/>
      <c r="G5" s="254"/>
      <c r="H5" s="254"/>
      <c r="I5" s="255"/>
      <c r="K5" s="212"/>
    </row>
    <row r="6" spans="1:9" ht="15.75">
      <c r="A6" s="114"/>
      <c r="B6" s="57"/>
      <c r="C6" s="47" t="str">
        <f>'Cover page'!E13</f>
        <v>Member state: Finland</v>
      </c>
      <c r="D6" s="25"/>
      <c r="E6" s="468" t="s">
        <v>2</v>
      </c>
      <c r="F6" s="468"/>
      <c r="G6" s="27"/>
      <c r="H6" s="257"/>
      <c r="I6" s="267"/>
    </row>
    <row r="7" spans="1:9" ht="15.75">
      <c r="A7" s="114"/>
      <c r="B7" s="57"/>
      <c r="C7" s="227" t="s">
        <v>625</v>
      </c>
      <c r="D7" s="28">
        <f>'Table 1'!E5</f>
        <v>2010</v>
      </c>
      <c r="E7" s="28">
        <f>'Table 1'!F5</f>
        <v>2011</v>
      </c>
      <c r="F7" s="28">
        <f>'Table 1'!G5</f>
        <v>2012</v>
      </c>
      <c r="G7" s="28">
        <f>'Table 1'!H5</f>
        <v>2013</v>
      </c>
      <c r="H7" s="259"/>
      <c r="I7" s="267"/>
    </row>
    <row r="8" spans="1:9" ht="15.75">
      <c r="A8" s="114"/>
      <c r="B8" s="57"/>
      <c r="C8" s="461" t="str">
        <f>'Cover page'!E14</f>
        <v>Date: 31/03/2014</v>
      </c>
      <c r="D8" s="285"/>
      <c r="E8" s="285"/>
      <c r="F8" s="285"/>
      <c r="G8" s="286"/>
      <c r="H8" s="277"/>
      <c r="I8" s="267"/>
    </row>
    <row r="9" spans="1:9" ht="10.5" customHeight="1" thickBot="1">
      <c r="A9" s="114"/>
      <c r="B9" s="57"/>
      <c r="C9" s="48"/>
      <c r="D9" s="240"/>
      <c r="E9" s="240"/>
      <c r="F9" s="240"/>
      <c r="G9" s="296"/>
      <c r="H9" s="287"/>
      <c r="I9" s="267"/>
    </row>
    <row r="10" spans="1:9" ht="17.25" thickBot="1" thickTop="1">
      <c r="A10" s="307" t="s">
        <v>428</v>
      </c>
      <c r="B10" s="57"/>
      <c r="C10" s="115" t="s">
        <v>111</v>
      </c>
      <c r="D10" s="335" t="s">
        <v>590</v>
      </c>
      <c r="E10" s="335" t="s">
        <v>590</v>
      </c>
      <c r="F10" s="335" t="s">
        <v>590</v>
      </c>
      <c r="G10" s="336" t="s">
        <v>590</v>
      </c>
      <c r="H10" s="141"/>
      <c r="I10" s="267"/>
    </row>
    <row r="11" spans="1:9" ht="6" customHeight="1" thickTop="1">
      <c r="A11" s="307"/>
      <c r="B11" s="57"/>
      <c r="C11" s="455"/>
      <c r="D11" s="451"/>
      <c r="E11" s="451"/>
      <c r="F11" s="451"/>
      <c r="G11" s="452"/>
      <c r="H11" s="144"/>
      <c r="I11" s="267"/>
    </row>
    <row r="12" spans="1:9" s="223" customFormat="1" ht="16.5" customHeight="1">
      <c r="A12" s="307" t="s">
        <v>429</v>
      </c>
      <c r="B12" s="116"/>
      <c r="C12" s="454" t="s">
        <v>141</v>
      </c>
      <c r="D12" s="453" t="str">
        <f>IF(AND(D13="M",D14="M",D15="M",D22="M",D27="M"),"M",D13+D14+D15+D22+D27)</f>
        <v>M</v>
      </c>
      <c r="E12" s="453" t="str">
        <f>IF(AND(E13="M",E14="M",E15="M",E22="M",E27="M"),"M",E13+E14+E15+E22+E27)</f>
        <v>M</v>
      </c>
      <c r="F12" s="453" t="str">
        <f>IF(AND(F13="M",F14="M",F15="M",F22="M",F27="M"),"M",F13+F14+F15+F22+F27)</f>
        <v>M</v>
      </c>
      <c r="G12" s="453" t="str">
        <f>IF(AND(G13="M",G14="M",G15="M",G22="M",G27="M"),"M",G13+G14+G15+G22+G27)</f>
        <v>M</v>
      </c>
      <c r="H12" s="379"/>
      <c r="I12" s="288"/>
    </row>
    <row r="13" spans="1:9" s="223" customFormat="1" ht="16.5" customHeight="1">
      <c r="A13" s="307" t="s">
        <v>430</v>
      </c>
      <c r="B13" s="117"/>
      <c r="C13" s="380" t="s">
        <v>86</v>
      </c>
      <c r="D13" s="381" t="s">
        <v>590</v>
      </c>
      <c r="E13" s="381" t="s">
        <v>590</v>
      </c>
      <c r="F13" s="381" t="s">
        <v>590</v>
      </c>
      <c r="G13" s="381" t="s">
        <v>590</v>
      </c>
      <c r="H13" s="379"/>
      <c r="I13" s="288"/>
    </row>
    <row r="14" spans="1:9" s="223" customFormat="1" ht="16.5" customHeight="1">
      <c r="A14" s="307" t="s">
        <v>431</v>
      </c>
      <c r="B14" s="117"/>
      <c r="C14" s="380" t="s">
        <v>96</v>
      </c>
      <c r="D14" s="381" t="s">
        <v>590</v>
      </c>
      <c r="E14" s="381" t="s">
        <v>590</v>
      </c>
      <c r="F14" s="381" t="s">
        <v>590</v>
      </c>
      <c r="G14" s="381" t="s">
        <v>590</v>
      </c>
      <c r="H14" s="379"/>
      <c r="I14" s="288"/>
    </row>
    <row r="15" spans="1:9" s="223" customFormat="1" ht="16.5" customHeight="1">
      <c r="A15" s="307" t="s">
        <v>432</v>
      </c>
      <c r="B15" s="117"/>
      <c r="C15" s="380" t="s">
        <v>46</v>
      </c>
      <c r="D15" s="381" t="s">
        <v>590</v>
      </c>
      <c r="E15" s="381" t="s">
        <v>590</v>
      </c>
      <c r="F15" s="381" t="s">
        <v>590</v>
      </c>
      <c r="G15" s="381" t="s">
        <v>590</v>
      </c>
      <c r="H15" s="379"/>
      <c r="I15" s="288"/>
    </row>
    <row r="16" spans="1:9" s="223" customFormat="1" ht="16.5" customHeight="1">
      <c r="A16" s="307" t="s">
        <v>433</v>
      </c>
      <c r="B16" s="117"/>
      <c r="C16" s="382" t="s">
        <v>78</v>
      </c>
      <c r="D16" s="383" t="s">
        <v>590</v>
      </c>
      <c r="E16" s="384" t="s">
        <v>590</v>
      </c>
      <c r="F16" s="384" t="s">
        <v>590</v>
      </c>
      <c r="G16" s="385" t="s">
        <v>590</v>
      </c>
      <c r="H16" s="379"/>
      <c r="I16" s="288"/>
    </row>
    <row r="17" spans="1:9" s="223" customFormat="1" ht="16.5" customHeight="1">
      <c r="A17" s="307" t="s">
        <v>434</v>
      </c>
      <c r="B17" s="117"/>
      <c r="C17" s="382" t="s">
        <v>79</v>
      </c>
      <c r="D17" s="386" t="s">
        <v>590</v>
      </c>
      <c r="E17" s="387" t="s">
        <v>590</v>
      </c>
      <c r="F17" s="387" t="s">
        <v>590</v>
      </c>
      <c r="G17" s="388" t="s">
        <v>590</v>
      </c>
      <c r="H17" s="379"/>
      <c r="I17" s="288"/>
    </row>
    <row r="18" spans="1:9" s="223" customFormat="1" ht="16.5" customHeight="1">
      <c r="A18" s="307" t="s">
        <v>435</v>
      </c>
      <c r="B18" s="117"/>
      <c r="C18" s="389" t="s">
        <v>133</v>
      </c>
      <c r="D18" s="381" t="s">
        <v>590</v>
      </c>
      <c r="E18" s="381" t="s">
        <v>590</v>
      </c>
      <c r="F18" s="381" t="s">
        <v>590</v>
      </c>
      <c r="G18" s="381" t="s">
        <v>590</v>
      </c>
      <c r="H18" s="379"/>
      <c r="I18" s="288"/>
    </row>
    <row r="19" spans="1:9" s="223" customFormat="1" ht="16.5" customHeight="1">
      <c r="A19" s="307" t="s">
        <v>436</v>
      </c>
      <c r="B19" s="117"/>
      <c r="C19" s="389" t="s">
        <v>127</v>
      </c>
      <c r="D19" s="381" t="s">
        <v>590</v>
      </c>
      <c r="E19" s="381" t="s">
        <v>590</v>
      </c>
      <c r="F19" s="381" t="s">
        <v>590</v>
      </c>
      <c r="G19" s="381" t="s">
        <v>590</v>
      </c>
      <c r="H19" s="379"/>
      <c r="I19" s="288"/>
    </row>
    <row r="20" spans="1:9" s="223" customFormat="1" ht="16.5" customHeight="1">
      <c r="A20" s="307" t="s">
        <v>437</v>
      </c>
      <c r="B20" s="117"/>
      <c r="C20" s="390" t="s">
        <v>123</v>
      </c>
      <c r="D20" s="391" t="s">
        <v>590</v>
      </c>
      <c r="E20" s="392" t="s">
        <v>590</v>
      </c>
      <c r="F20" s="392" t="s">
        <v>590</v>
      </c>
      <c r="G20" s="393" t="s">
        <v>590</v>
      </c>
      <c r="H20" s="379"/>
      <c r="I20" s="288"/>
    </row>
    <row r="21" spans="1:9" s="223" customFormat="1" ht="16.5" customHeight="1">
      <c r="A21" s="307" t="s">
        <v>438</v>
      </c>
      <c r="B21" s="117"/>
      <c r="C21" s="390" t="s">
        <v>124</v>
      </c>
      <c r="D21" s="394" t="s">
        <v>590</v>
      </c>
      <c r="E21" s="395" t="s">
        <v>590</v>
      </c>
      <c r="F21" s="395" t="s">
        <v>590</v>
      </c>
      <c r="G21" s="396" t="s">
        <v>590</v>
      </c>
      <c r="H21" s="379"/>
      <c r="I21" s="288"/>
    </row>
    <row r="22" spans="1:9" s="223" customFormat="1" ht="16.5" customHeight="1">
      <c r="A22" s="307" t="s">
        <v>439</v>
      </c>
      <c r="B22" s="117"/>
      <c r="C22" s="380" t="s">
        <v>47</v>
      </c>
      <c r="D22" s="381" t="s">
        <v>590</v>
      </c>
      <c r="E22" s="381" t="s">
        <v>590</v>
      </c>
      <c r="F22" s="381" t="s">
        <v>590</v>
      </c>
      <c r="G22" s="381" t="s">
        <v>590</v>
      </c>
      <c r="H22" s="379"/>
      <c r="I22" s="288"/>
    </row>
    <row r="23" spans="1:9" s="223" customFormat="1" ht="16.5" customHeight="1">
      <c r="A23" s="307" t="s">
        <v>440</v>
      </c>
      <c r="B23" s="117"/>
      <c r="C23" s="389" t="s">
        <v>142</v>
      </c>
      <c r="D23" s="381" t="s">
        <v>590</v>
      </c>
      <c r="E23" s="381" t="s">
        <v>590</v>
      </c>
      <c r="F23" s="381" t="s">
        <v>590</v>
      </c>
      <c r="G23" s="381" t="s">
        <v>590</v>
      </c>
      <c r="H23" s="379"/>
      <c r="I23" s="288"/>
    </row>
    <row r="24" spans="1:9" s="223" customFormat="1" ht="16.5" customHeight="1">
      <c r="A24" s="307" t="s">
        <v>441</v>
      </c>
      <c r="B24" s="117"/>
      <c r="C24" s="389" t="s">
        <v>134</v>
      </c>
      <c r="D24" s="381" t="s">
        <v>590</v>
      </c>
      <c r="E24" s="381" t="s">
        <v>590</v>
      </c>
      <c r="F24" s="381" t="s">
        <v>590</v>
      </c>
      <c r="G24" s="381" t="s">
        <v>590</v>
      </c>
      <c r="H24" s="379"/>
      <c r="I24" s="288"/>
    </row>
    <row r="25" spans="1:9" s="223" customFormat="1" ht="16.5" customHeight="1">
      <c r="A25" s="307" t="s">
        <v>442</v>
      </c>
      <c r="B25" s="117"/>
      <c r="C25" s="390" t="s">
        <v>128</v>
      </c>
      <c r="D25" s="397" t="s">
        <v>590</v>
      </c>
      <c r="E25" s="398" t="s">
        <v>590</v>
      </c>
      <c r="F25" s="398" t="s">
        <v>590</v>
      </c>
      <c r="G25" s="399" t="s">
        <v>590</v>
      </c>
      <c r="H25" s="379"/>
      <c r="I25" s="288"/>
    </row>
    <row r="26" spans="1:9" s="223" customFormat="1" ht="16.5" customHeight="1">
      <c r="A26" s="307" t="s">
        <v>443</v>
      </c>
      <c r="B26" s="117"/>
      <c r="C26" s="390" t="s">
        <v>129</v>
      </c>
      <c r="D26" s="397" t="s">
        <v>590</v>
      </c>
      <c r="E26" s="398" t="s">
        <v>590</v>
      </c>
      <c r="F26" s="398" t="s">
        <v>590</v>
      </c>
      <c r="G26" s="399" t="s">
        <v>590</v>
      </c>
      <c r="H26" s="379"/>
      <c r="I26" s="288"/>
    </row>
    <row r="27" spans="1:9" s="223" customFormat="1" ht="16.5" customHeight="1">
      <c r="A27" s="307" t="s">
        <v>444</v>
      </c>
      <c r="B27" s="117"/>
      <c r="C27" s="380" t="s">
        <v>87</v>
      </c>
      <c r="D27" s="381" t="s">
        <v>590</v>
      </c>
      <c r="E27" s="381" t="s">
        <v>590</v>
      </c>
      <c r="F27" s="381" t="s">
        <v>590</v>
      </c>
      <c r="G27" s="381" t="s">
        <v>590</v>
      </c>
      <c r="H27" s="379"/>
      <c r="I27" s="288"/>
    </row>
    <row r="28" spans="1:9" s="223" customFormat="1" ht="16.5" customHeight="1">
      <c r="A28" s="307"/>
      <c r="B28" s="117"/>
      <c r="C28" s="118"/>
      <c r="D28" s="400"/>
      <c r="E28" s="401"/>
      <c r="F28" s="401"/>
      <c r="G28" s="402"/>
      <c r="H28" s="379"/>
      <c r="I28" s="288"/>
    </row>
    <row r="29" spans="1:9" s="223" customFormat="1" ht="16.5" customHeight="1">
      <c r="A29" s="307" t="s">
        <v>445</v>
      </c>
      <c r="B29" s="117"/>
      <c r="C29" s="127" t="s">
        <v>233</v>
      </c>
      <c r="D29" s="378" t="str">
        <f>IF(AND(D30="M",D31="M",D33="M",D34="M",D36="M",D38="M",D39="M",D40="M"),"M",SUM(D30:D31)+SUM(D33:D34)+D36+SUM(D38:D40))</f>
        <v>M</v>
      </c>
      <c r="E29" s="378" t="str">
        <f>IF(AND(E30="M",E31="M",E33="M",E34="M",E36="M",E38="M",E39="M",E40="M"),"M",SUM(E30:E31)+SUM(E33:E34)+E36+SUM(E38:E40))</f>
        <v>M</v>
      </c>
      <c r="F29" s="378" t="str">
        <f>IF(AND(F30="M",F31="M",F33="M",F34="M",F36="M",F38="M",F39="M",F40="M"),"M",SUM(F30:F31)+SUM(F33:F34)+F36+SUM(F38:F40))</f>
        <v>M</v>
      </c>
      <c r="G29" s="378" t="str">
        <f>IF(AND(G30="M",G31="M",G33="M",G34="M",G36="M",G38="M",G39="M",G40="M"),"M",SUM(G30:G31)+SUM(G33:G34)+G36+SUM(G38:G40))</f>
        <v>M</v>
      </c>
      <c r="H29" s="379"/>
      <c r="I29" s="288"/>
    </row>
    <row r="30" spans="1:9" s="223" customFormat="1" ht="16.5" customHeight="1">
      <c r="A30" s="307" t="s">
        <v>446</v>
      </c>
      <c r="B30" s="117"/>
      <c r="C30" s="380" t="s">
        <v>90</v>
      </c>
      <c r="D30" s="381" t="s">
        <v>590</v>
      </c>
      <c r="E30" s="381" t="s">
        <v>590</v>
      </c>
      <c r="F30" s="381" t="s">
        <v>590</v>
      </c>
      <c r="G30" s="381" t="s">
        <v>590</v>
      </c>
      <c r="H30" s="379"/>
      <c r="I30" s="288"/>
    </row>
    <row r="31" spans="1:9" s="223" customFormat="1" ht="16.5" customHeight="1">
      <c r="A31" s="307" t="s">
        <v>447</v>
      </c>
      <c r="B31" s="117"/>
      <c r="C31" s="380" t="s">
        <v>100</v>
      </c>
      <c r="D31" s="381" t="s">
        <v>590</v>
      </c>
      <c r="E31" s="381" t="s">
        <v>590</v>
      </c>
      <c r="F31" s="381" t="s">
        <v>590</v>
      </c>
      <c r="G31" s="381" t="s">
        <v>590</v>
      </c>
      <c r="H31" s="379"/>
      <c r="I31" s="288"/>
    </row>
    <row r="32" spans="1:9" s="223" customFormat="1" ht="16.5" customHeight="1">
      <c r="A32" s="307"/>
      <c r="B32" s="117"/>
      <c r="C32" s="119"/>
      <c r="D32" s="403"/>
      <c r="E32" s="404"/>
      <c r="F32" s="404"/>
      <c r="G32" s="405"/>
      <c r="H32" s="379"/>
      <c r="I32" s="288"/>
    </row>
    <row r="33" spans="1:9" s="223" customFormat="1" ht="16.5" customHeight="1">
      <c r="A33" s="307" t="s">
        <v>448</v>
      </c>
      <c r="B33" s="117"/>
      <c r="C33" s="380" t="s">
        <v>98</v>
      </c>
      <c r="D33" s="381" t="s">
        <v>590</v>
      </c>
      <c r="E33" s="381" t="s">
        <v>590</v>
      </c>
      <c r="F33" s="381" t="s">
        <v>590</v>
      </c>
      <c r="G33" s="381" t="s">
        <v>590</v>
      </c>
      <c r="H33" s="379"/>
      <c r="I33" s="288"/>
    </row>
    <row r="34" spans="1:9" s="223" customFormat="1" ht="16.5" customHeight="1">
      <c r="A34" s="307" t="s">
        <v>449</v>
      </c>
      <c r="B34" s="117"/>
      <c r="C34" s="380" t="s">
        <v>97</v>
      </c>
      <c r="D34" s="381" t="s">
        <v>590</v>
      </c>
      <c r="E34" s="381" t="s">
        <v>590</v>
      </c>
      <c r="F34" s="381" t="s">
        <v>590</v>
      </c>
      <c r="G34" s="381" t="s">
        <v>590</v>
      </c>
      <c r="H34" s="379"/>
      <c r="I34" s="288"/>
    </row>
    <row r="35" spans="1:9" s="223" customFormat="1" ht="16.5" customHeight="1">
      <c r="A35" s="307" t="s">
        <v>450</v>
      </c>
      <c r="B35" s="117"/>
      <c r="C35" s="389" t="s">
        <v>122</v>
      </c>
      <c r="D35" s="381" t="s">
        <v>590</v>
      </c>
      <c r="E35" s="381" t="s">
        <v>590</v>
      </c>
      <c r="F35" s="381" t="s">
        <v>590</v>
      </c>
      <c r="G35" s="381" t="s">
        <v>590</v>
      </c>
      <c r="H35" s="379"/>
      <c r="I35" s="288"/>
    </row>
    <row r="36" spans="1:9" s="223" customFormat="1" ht="16.5" customHeight="1">
      <c r="A36" s="307" t="s">
        <v>451</v>
      </c>
      <c r="B36" s="117"/>
      <c r="C36" s="406" t="s">
        <v>99</v>
      </c>
      <c r="D36" s="381" t="s">
        <v>590</v>
      </c>
      <c r="E36" s="381" t="s">
        <v>590</v>
      </c>
      <c r="F36" s="381" t="s">
        <v>590</v>
      </c>
      <c r="G36" s="381" t="s">
        <v>590</v>
      </c>
      <c r="H36" s="379"/>
      <c r="I36" s="288"/>
    </row>
    <row r="37" spans="1:9" s="223" customFormat="1" ht="16.5" customHeight="1">
      <c r="A37" s="307"/>
      <c r="B37" s="117"/>
      <c r="C37" s="119"/>
      <c r="D37" s="403"/>
      <c r="E37" s="404"/>
      <c r="F37" s="404"/>
      <c r="G37" s="405"/>
      <c r="H37" s="379"/>
      <c r="I37" s="288"/>
    </row>
    <row r="38" spans="1:9" s="223" customFormat="1" ht="16.5" customHeight="1">
      <c r="A38" s="307" t="s">
        <v>452</v>
      </c>
      <c r="B38" s="117"/>
      <c r="C38" s="380" t="s">
        <v>143</v>
      </c>
      <c r="D38" s="381" t="s">
        <v>590</v>
      </c>
      <c r="E38" s="381" t="s">
        <v>590</v>
      </c>
      <c r="F38" s="381" t="s">
        <v>590</v>
      </c>
      <c r="G38" s="381" t="s">
        <v>590</v>
      </c>
      <c r="H38" s="379"/>
      <c r="I38" s="288"/>
    </row>
    <row r="39" spans="1:9" s="223" customFormat="1" ht="16.5" customHeight="1">
      <c r="A39" s="307" t="s">
        <v>453</v>
      </c>
      <c r="B39" s="117"/>
      <c r="C39" s="380" t="s">
        <v>144</v>
      </c>
      <c r="D39" s="381" t="s">
        <v>590</v>
      </c>
      <c r="E39" s="381" t="s">
        <v>590</v>
      </c>
      <c r="F39" s="381" t="s">
        <v>590</v>
      </c>
      <c r="G39" s="381" t="s">
        <v>590</v>
      </c>
      <c r="H39" s="379"/>
      <c r="I39" s="288"/>
    </row>
    <row r="40" spans="1:9" s="223" customFormat="1" ht="16.5" customHeight="1">
      <c r="A40" s="307" t="s">
        <v>454</v>
      </c>
      <c r="B40" s="117"/>
      <c r="C40" s="380" t="s">
        <v>145</v>
      </c>
      <c r="D40" s="381" t="s">
        <v>590</v>
      </c>
      <c r="E40" s="381" t="s">
        <v>590</v>
      </c>
      <c r="F40" s="381" t="s">
        <v>590</v>
      </c>
      <c r="G40" s="381" t="s">
        <v>590</v>
      </c>
      <c r="H40" s="379"/>
      <c r="I40" s="288"/>
    </row>
    <row r="41" spans="1:9" s="223" customFormat="1" ht="16.5" customHeight="1">
      <c r="A41" s="307"/>
      <c r="B41" s="117"/>
      <c r="C41" s="119"/>
      <c r="D41" s="403"/>
      <c r="E41" s="404"/>
      <c r="F41" s="404"/>
      <c r="G41" s="405"/>
      <c r="H41" s="379"/>
      <c r="I41" s="288"/>
    </row>
    <row r="42" spans="1:9" s="223" customFormat="1" ht="16.5" customHeight="1">
      <c r="A42" s="307" t="s">
        <v>455</v>
      </c>
      <c r="B42" s="117"/>
      <c r="C42" s="127" t="s">
        <v>91</v>
      </c>
      <c r="D42" s="381" t="s">
        <v>590</v>
      </c>
      <c r="E42" s="381" t="s">
        <v>590</v>
      </c>
      <c r="F42" s="381" t="s">
        <v>590</v>
      </c>
      <c r="G42" s="381" t="s">
        <v>590</v>
      </c>
      <c r="H42" s="379"/>
      <c r="I42" s="288"/>
    </row>
    <row r="43" spans="1:9" s="223" customFormat="1" ht="16.5" customHeight="1">
      <c r="A43" s="307" t="s">
        <v>456</v>
      </c>
      <c r="B43" s="117"/>
      <c r="C43" s="380" t="s">
        <v>109</v>
      </c>
      <c r="D43" s="381" t="s">
        <v>590</v>
      </c>
      <c r="E43" s="381" t="s">
        <v>590</v>
      </c>
      <c r="F43" s="381" t="s">
        <v>590</v>
      </c>
      <c r="G43" s="381" t="s">
        <v>590</v>
      </c>
      <c r="H43" s="379"/>
      <c r="I43" s="288"/>
    </row>
    <row r="44" spans="1:9" s="223" customFormat="1" ht="16.5" customHeight="1">
      <c r="A44" s="307" t="s">
        <v>457</v>
      </c>
      <c r="B44" s="117"/>
      <c r="C44" s="380" t="s">
        <v>89</v>
      </c>
      <c r="D44" s="381" t="s">
        <v>590</v>
      </c>
      <c r="E44" s="381" t="s">
        <v>590</v>
      </c>
      <c r="F44" s="381" t="s">
        <v>590</v>
      </c>
      <c r="G44" s="381" t="s">
        <v>590</v>
      </c>
      <c r="H44" s="379"/>
      <c r="I44" s="288"/>
    </row>
    <row r="45" spans="1:9" s="223" customFormat="1" ht="13.5" customHeight="1" thickBot="1">
      <c r="A45" s="307"/>
      <c r="B45" s="117"/>
      <c r="C45" s="118"/>
      <c r="D45" s="407"/>
      <c r="E45" s="408"/>
      <c r="F45" s="408"/>
      <c r="G45" s="409"/>
      <c r="H45" s="410"/>
      <c r="I45" s="288"/>
    </row>
    <row r="46" spans="1:9" s="223" customFormat="1" ht="19.5" customHeight="1" thickBot="1" thickTop="1">
      <c r="A46" s="309" t="s">
        <v>458</v>
      </c>
      <c r="B46" s="117"/>
      <c r="C46" s="115" t="s">
        <v>154</v>
      </c>
      <c r="D46" s="338" t="s">
        <v>590</v>
      </c>
      <c r="E46" s="338" t="s">
        <v>590</v>
      </c>
      <c r="F46" s="338" t="s">
        <v>590</v>
      </c>
      <c r="G46" s="339" t="s">
        <v>590</v>
      </c>
      <c r="H46" s="143"/>
      <c r="I46" s="288"/>
    </row>
    <row r="47" spans="1:9" ht="9" customHeight="1" thickBot="1" thickTop="1">
      <c r="A47" s="307"/>
      <c r="B47" s="57"/>
      <c r="C47" s="120"/>
      <c r="D47" s="340"/>
      <c r="E47" s="340"/>
      <c r="F47" s="340"/>
      <c r="G47" s="340"/>
      <c r="H47" s="145"/>
      <c r="I47" s="267"/>
    </row>
    <row r="48" spans="1:9" ht="9" customHeight="1" thickBot="1" thickTop="1">
      <c r="A48" s="307"/>
      <c r="B48" s="57"/>
      <c r="C48" s="121"/>
      <c r="D48" s="341"/>
      <c r="E48" s="342"/>
      <c r="F48" s="342"/>
      <c r="G48" s="342"/>
      <c r="H48" s="146"/>
      <c r="I48" s="267"/>
    </row>
    <row r="49" spans="1:9" ht="18.75" thickBot="1" thickTop="1">
      <c r="A49" s="309" t="s">
        <v>459</v>
      </c>
      <c r="B49" s="57"/>
      <c r="C49" s="115" t="s">
        <v>155</v>
      </c>
      <c r="D49" s="335" t="s">
        <v>590</v>
      </c>
      <c r="E49" s="335" t="s">
        <v>590</v>
      </c>
      <c r="F49" s="335" t="s">
        <v>590</v>
      </c>
      <c r="G49" s="336" t="s">
        <v>590</v>
      </c>
      <c r="H49" s="141"/>
      <c r="I49" s="267"/>
    </row>
    <row r="50" spans="1:9" ht="15.75" thickTop="1">
      <c r="A50" s="307" t="s">
        <v>460</v>
      </c>
      <c r="B50" s="57"/>
      <c r="C50" s="380" t="s">
        <v>157</v>
      </c>
      <c r="D50" s="381" t="s">
        <v>590</v>
      </c>
      <c r="E50" s="381" t="s">
        <v>590</v>
      </c>
      <c r="F50" s="381" t="s">
        <v>590</v>
      </c>
      <c r="G50" s="381" t="s">
        <v>590</v>
      </c>
      <c r="H50" s="379"/>
      <c r="I50" s="267"/>
    </row>
    <row r="51" spans="1:9" ht="15">
      <c r="A51" s="307" t="s">
        <v>461</v>
      </c>
      <c r="B51" s="57"/>
      <c r="C51" s="447" t="s">
        <v>158</v>
      </c>
      <c r="D51" s="448" t="s">
        <v>590</v>
      </c>
      <c r="E51" s="448" t="s">
        <v>590</v>
      </c>
      <c r="F51" s="448" t="s">
        <v>590</v>
      </c>
      <c r="G51" s="448" t="s">
        <v>590</v>
      </c>
      <c r="H51" s="449"/>
      <c r="I51" s="267"/>
    </row>
    <row r="52" spans="1:9" ht="9.75" customHeight="1" thickBot="1">
      <c r="A52" s="114"/>
      <c r="B52" s="57"/>
      <c r="C52" s="118"/>
      <c r="D52" s="142"/>
      <c r="E52" s="142"/>
      <c r="F52" s="142"/>
      <c r="G52" s="142"/>
      <c r="H52" s="297"/>
      <c r="I52" s="267"/>
    </row>
    <row r="53" spans="1:11" ht="20.25" thickBot="1" thickTop="1">
      <c r="A53" s="114"/>
      <c r="B53" s="57"/>
      <c r="C53" s="122" t="s">
        <v>93</v>
      </c>
      <c r="D53" s="290"/>
      <c r="E53" s="290"/>
      <c r="F53" s="290"/>
      <c r="G53" s="290"/>
      <c r="H53" s="291"/>
      <c r="I53" s="267"/>
      <c r="K53" s="212"/>
    </row>
    <row r="54" spans="1:11" ht="8.25" customHeight="1" thickTop="1">
      <c r="A54" s="114"/>
      <c r="B54" s="57"/>
      <c r="C54" s="123"/>
      <c r="D54" s="292"/>
      <c r="E54" s="293"/>
      <c r="F54" s="293"/>
      <c r="G54" s="293"/>
      <c r="H54" s="293"/>
      <c r="I54" s="267"/>
      <c r="K54" s="212"/>
    </row>
    <row r="55" spans="1:11" ht="15.75">
      <c r="A55" s="114"/>
      <c r="B55" s="57"/>
      <c r="C55" s="178"/>
      <c r="D55" s="212"/>
      <c r="E55" s="225"/>
      <c r="F55" s="225"/>
      <c r="G55" s="212"/>
      <c r="H55" s="225"/>
      <c r="I55" s="267"/>
      <c r="K55" s="212"/>
    </row>
    <row r="56" spans="1:11" ht="15.75">
      <c r="A56" s="114"/>
      <c r="B56" s="57"/>
      <c r="C56" s="24" t="s">
        <v>146</v>
      </c>
      <c r="D56" s="212"/>
      <c r="E56" s="225"/>
      <c r="F56" s="225"/>
      <c r="G56" s="212" t="s">
        <v>92</v>
      </c>
      <c r="H56" s="225"/>
      <c r="I56" s="267"/>
      <c r="K56" s="212"/>
    </row>
    <row r="57" spans="1:11" ht="15.75">
      <c r="A57" s="114"/>
      <c r="B57" s="57"/>
      <c r="C57" s="47" t="s">
        <v>153</v>
      </c>
      <c r="D57" s="212"/>
      <c r="E57" s="225"/>
      <c r="F57" s="225"/>
      <c r="G57" s="212" t="s">
        <v>148</v>
      </c>
      <c r="H57" s="225"/>
      <c r="I57" s="267"/>
      <c r="K57" s="212"/>
    </row>
    <row r="58" spans="1:11" ht="15.75">
      <c r="A58" s="114"/>
      <c r="B58" s="57"/>
      <c r="C58" s="47" t="s">
        <v>140</v>
      </c>
      <c r="D58" s="212"/>
      <c r="E58" s="225"/>
      <c r="F58" s="225"/>
      <c r="H58" s="225"/>
      <c r="I58" s="267"/>
      <c r="K58" s="212"/>
    </row>
    <row r="59" spans="1:11" ht="9.75" customHeight="1" thickBot="1">
      <c r="A59" s="124"/>
      <c r="B59" s="125"/>
      <c r="C59" s="168"/>
      <c r="D59" s="298"/>
      <c r="E59" s="299"/>
      <c r="F59" s="299"/>
      <c r="G59" s="299"/>
      <c r="H59" s="299"/>
      <c r="I59" s="269"/>
      <c r="K59" s="212"/>
    </row>
    <row r="60" spans="2:11" ht="16.5" thickTop="1">
      <c r="B60" s="300"/>
      <c r="C60" s="239"/>
      <c r="D60" s="301"/>
      <c r="E60" s="301"/>
      <c r="F60" s="301"/>
      <c r="G60" s="301"/>
      <c r="H60" s="301"/>
      <c r="I60" s="212"/>
      <c r="J60" s="212"/>
      <c r="K60" s="212"/>
    </row>
    <row r="61" spans="4:8" ht="15">
      <c r="D61" s="302"/>
      <c r="E61" s="302"/>
      <c r="F61" s="302"/>
      <c r="G61" s="302"/>
      <c r="H61" s="302"/>
    </row>
    <row r="62" spans="2:10" ht="30" customHeight="1">
      <c r="B62" s="200" t="s">
        <v>171</v>
      </c>
      <c r="C62" s="193"/>
      <c r="D62" s="469" t="str">
        <f>IF(COUNTA(D10:G10,D12:G27,D29:G31,D33:G36,D38:G40,D42:G44,D46:G46,D49:G51)/136*100=100,"OK - Table 3C is fully completed","WARNING - Table 3C is not fully completed, please fill in figure, L, M or 0")</f>
        <v>OK - Table 3C is fully completed</v>
      </c>
      <c r="E62" s="469"/>
      <c r="F62" s="469"/>
      <c r="G62" s="469"/>
      <c r="H62" s="272"/>
      <c r="I62" s="221"/>
      <c r="J62" s="235"/>
    </row>
    <row r="63" spans="2:10" ht="15">
      <c r="B63" s="183" t="s">
        <v>172</v>
      </c>
      <c r="C63" s="110"/>
      <c r="D63" s="37"/>
      <c r="E63" s="37"/>
      <c r="F63" s="37"/>
      <c r="G63" s="37"/>
      <c r="H63" s="247"/>
      <c r="I63" s="222"/>
      <c r="J63" s="235"/>
    </row>
    <row r="64" spans="2:10" ht="15.75">
      <c r="B64" s="202"/>
      <c r="C64" s="195" t="s">
        <v>562</v>
      </c>
      <c r="D64" s="373">
        <f>IF(D46="M",0,D46)-IF(D10="M",0,D10)-IF(D12="M",0,D12)-IF(D29="M",0,D29)-IF(D42="M",0,D42)</f>
        <v>0</v>
      </c>
      <c r="E64" s="373">
        <f>IF(E46="M",0,E46)-IF(E10="M",0,E10)-IF(E12="M",0,E12)-IF(E29="M",0,E29)-IF(E42="M",0,E42)</f>
        <v>0</v>
      </c>
      <c r="F64" s="373">
        <f>IF(F46="M",0,F46)-IF(F10="M",0,F10)-IF(F12="M",0,F12)-IF(F29="M",0,F29)-IF(F42="M",0,F42)</f>
        <v>0</v>
      </c>
      <c r="G64" s="373">
        <f>IF(G46="M",0,G46)-IF(G10="M",0,G10)-IF(G12="M",0,G12)-IF(G29="M",0,G29)-IF(G42="M",0,G42)</f>
        <v>0</v>
      </c>
      <c r="H64" s="295"/>
      <c r="I64" s="222"/>
      <c r="J64" s="235"/>
    </row>
    <row r="65" spans="2:10" ht="15.75">
      <c r="B65" s="202"/>
      <c r="C65" s="195" t="s">
        <v>565</v>
      </c>
      <c r="D65" s="373">
        <f>IF(D12="M",0,D12)-IF(D13="M",0,D13)-IF(D14="M",0,D14)-IF(D15="M",0,D15)-IF(D22="M",0,D22)-IF(D27="M",0,D27)</f>
        <v>0</v>
      </c>
      <c r="E65" s="373">
        <f>IF(E12="M",0,E12)-IF(E13="M",0,E13)-IF(E14="M",0,E14)-IF(E15="M",0,E15)-IF(E22="M",0,E22)-IF(E27="M",0,E27)</f>
        <v>0</v>
      </c>
      <c r="F65" s="373">
        <f>IF(F12="M",0,F12)-IF(F13="M",0,F13)-IF(F14="M",0,F14)-IF(F15="M",0,F15)-IF(F22="M",0,F22)-IF(F27="M",0,F27)</f>
        <v>0</v>
      </c>
      <c r="G65" s="373">
        <f>IF(G12="M",0,G12)-IF(G13="M",0,G13)-IF(G14="M",0,G14)-IF(G15="M",0,G15)-IF(G22="M",0,G22)-IF(G27="M",0,G27)</f>
        <v>0</v>
      </c>
      <c r="H65" s="295"/>
      <c r="I65" s="222"/>
      <c r="J65" s="235"/>
    </row>
    <row r="66" spans="2:10" ht="15.75">
      <c r="B66" s="202"/>
      <c r="C66" s="132" t="s">
        <v>219</v>
      </c>
      <c r="D66" s="373">
        <f>IF(D15="M",0,D15)-IF(D18="M",0,D18)-IF(D19="M",0,D19)</f>
        <v>0</v>
      </c>
      <c r="E66" s="373">
        <f>IF(E15="M",0,E15)-IF(E18="M",0,E18)-IF(E19="M",0,E19)</f>
        <v>0</v>
      </c>
      <c r="F66" s="373">
        <f>IF(F15="M",0,F15)-IF(F18="M",0,F18)-IF(F19="M",0,F19)</f>
        <v>0</v>
      </c>
      <c r="G66" s="373">
        <f>IF(G15="M",0,G15)-IF(G18="M",0,G18)-IF(G19="M",0,G19)</f>
        <v>0</v>
      </c>
      <c r="H66" s="295"/>
      <c r="I66" s="222"/>
      <c r="J66" s="235"/>
    </row>
    <row r="67" spans="2:10" ht="15.75">
      <c r="B67" s="202"/>
      <c r="C67" s="195" t="s">
        <v>220</v>
      </c>
      <c r="D67" s="373">
        <f>IF(D15="M",0,D15)-IF(D16="M",0,D16)-IF(D17="M",0,D17)</f>
        <v>0</v>
      </c>
      <c r="E67" s="373">
        <f>IF(E15="M",0,E15)-IF(E16="M",0,E16)-IF(E17="M",0,E17)</f>
        <v>0</v>
      </c>
      <c r="F67" s="373">
        <f>IF(F15="M",0,F15)-IF(F16="M",0,F16)-IF(F17="M",0,F17)</f>
        <v>0</v>
      </c>
      <c r="G67" s="373">
        <f>IF(G15="M",0,G15)-IF(G16="M",0,G16)-IF(G17="M",0,G17)</f>
        <v>0</v>
      </c>
      <c r="H67" s="295"/>
      <c r="I67" s="222"/>
      <c r="J67" s="235"/>
    </row>
    <row r="68" spans="2:10" ht="15.75">
      <c r="B68" s="202"/>
      <c r="C68" s="195" t="s">
        <v>221</v>
      </c>
      <c r="D68" s="373">
        <f>IF(D19="M",0,D19)-IF(D20="M",0,D20)-IF(D21="M",0,D21)</f>
        <v>0</v>
      </c>
      <c r="E68" s="373">
        <f>IF(E19="M",0,E19)-IF(E20="M",0,E20)-IF(E21="M",0,E21)</f>
        <v>0</v>
      </c>
      <c r="F68" s="373">
        <f>IF(F19="M",0,F19)-IF(F20="M",0,F20)-IF(F21="M",0,F21)</f>
        <v>0</v>
      </c>
      <c r="G68" s="373">
        <f>IF(G19="M",0,G19)-IF(G20="M",0,G20)-IF(G21="M",0,G21)</f>
        <v>0</v>
      </c>
      <c r="H68" s="295"/>
      <c r="I68" s="222"/>
      <c r="J68" s="235"/>
    </row>
    <row r="69" spans="2:10" ht="15.75">
      <c r="B69" s="202"/>
      <c r="C69" s="195" t="s">
        <v>222</v>
      </c>
      <c r="D69" s="373">
        <f>IF(D22="M",0,D22)-IF(D23="M",0,D23)-IF(D24="M",0,D24)</f>
        <v>0</v>
      </c>
      <c r="E69" s="373">
        <f>IF(E22="M",0,E22)-IF(E23="M",0,E23)-IF(E24="M",0,E24)</f>
        <v>0</v>
      </c>
      <c r="F69" s="373">
        <f>IF(F22="M",0,F22)-IF(F23="M",0,F23)-IF(F24="M",0,F24)</f>
        <v>0</v>
      </c>
      <c r="G69" s="373">
        <f>IF(G22="M",0,G22)-IF(G23="M",0,G23)-IF(G24="M",0,G24)</f>
        <v>0</v>
      </c>
      <c r="H69" s="295"/>
      <c r="I69" s="222"/>
      <c r="J69" s="235"/>
    </row>
    <row r="70" spans="2:10" ht="15.75">
      <c r="B70" s="202"/>
      <c r="C70" s="195" t="s">
        <v>223</v>
      </c>
      <c r="D70" s="373">
        <f>IF(D24="M",0,D24)-IF(D25="M",0,D25)-IF(D26="M",0,D26)</f>
        <v>0</v>
      </c>
      <c r="E70" s="373">
        <f>IF(E24="M",0,E24)-IF(E25="M",0,E25)-IF(E26="M",0,E26)</f>
        <v>0</v>
      </c>
      <c r="F70" s="373">
        <f>IF(F24="M",0,F24)-IF(F25="M",0,F25)-IF(F26="M",0,F26)</f>
        <v>0</v>
      </c>
      <c r="G70" s="373">
        <f>IF(G24="M",0,G24)-IF(G25="M",0,G25)-IF(G26="M",0,G26)</f>
        <v>0</v>
      </c>
      <c r="H70" s="295"/>
      <c r="I70" s="222"/>
      <c r="J70" s="235"/>
    </row>
    <row r="71" spans="2:10" ht="34.5">
      <c r="B71" s="202"/>
      <c r="C71" s="195" t="s">
        <v>546</v>
      </c>
      <c r="D71" s="373">
        <f>IF(D29="M",0,D29)-IF(D30="M",0,D30)-IF(D31="M",0,D31)-IF(D33="M",0,D33)-IF(D34="M",0,D34)-IF(D36="M",0,D36)-IF(D38="M",0,D38)-IF(D39="M",0,D39)-IF(D40="M",0,D40)</f>
        <v>0</v>
      </c>
      <c r="E71" s="373">
        <f>IF(E29="M",0,E29)-IF(E30="M",0,E30)-IF(E31="M",0,E31)-IF(E33="M",0,E33)-IF(E34="M",0,E34)-IF(E36="M",0,E36)-IF(E38="M",0,E38)-IF(E39="M",0,E39)-IF(E40="M",0,E40)</f>
        <v>0</v>
      </c>
      <c r="F71" s="373">
        <f>IF(F29="M",0,F29)-IF(F30="M",0,F30)-IF(F31="M",0,F31)-IF(F33="M",0,F33)-IF(F34="M",0,F34)-IF(F36="M",0,F36)-IF(F38="M",0,F38)-IF(F39="M",0,F39)-IF(F40="M",0,F40)</f>
        <v>0</v>
      </c>
      <c r="G71" s="373">
        <f>IF(G29="M",0,G29)-IF(G30="M",0,G30)-IF(G31="M",0,G31)-IF(G33="M",0,G33)-IF(G34="M",0,G34)-IF(G36="M",0,G36)-IF(G38="M",0,G38)-IF(G39="M",0,G39)-IF(G40="M",0,G40)</f>
        <v>0</v>
      </c>
      <c r="H71" s="295"/>
      <c r="I71" s="222"/>
      <c r="J71" s="235"/>
    </row>
    <row r="72" spans="2:9" ht="15.75">
      <c r="B72" s="202"/>
      <c r="C72" s="195" t="s">
        <v>224</v>
      </c>
      <c r="D72" s="373">
        <f>IF(D42="M",0,D42)-IF(D43="M",0,D43)-IF(D44="M",0,D44)</f>
        <v>0</v>
      </c>
      <c r="E72" s="373">
        <f>IF(E42="M",0,E42)-IF(E43="M",0,E43)-IF(E44="M",0,E44)</f>
        <v>0</v>
      </c>
      <c r="F72" s="373">
        <f>IF(F42="M",0,F42)-IF(F43="M",0,F43)-IF(F44="M",0,F44)</f>
        <v>0</v>
      </c>
      <c r="G72" s="373">
        <f>IF(G42="M",0,G42)-IF(G43="M",0,G43)-IF(G44="M",0,G44)</f>
        <v>0</v>
      </c>
      <c r="H72" s="247"/>
      <c r="I72" s="222"/>
    </row>
    <row r="73" spans="2:9" ht="15.75">
      <c r="B73" s="202"/>
      <c r="C73" s="195" t="s">
        <v>190</v>
      </c>
      <c r="D73" s="373">
        <f>IF(D49="M",0,D49)-IF(D50="M",0,D50)+IF(D51="M",0,D51)</f>
        <v>0</v>
      </c>
      <c r="E73" s="373">
        <f>IF(E49="M",0,E49)-IF(E50="M",0,E50)+IF(E51="M",0,E51)</f>
        <v>0</v>
      </c>
      <c r="F73" s="373">
        <f>IF(F49="M",0,F49)-IF(F50="M",0,F50)+IF(F51="M",0,F51)</f>
        <v>0</v>
      </c>
      <c r="G73" s="373">
        <f>IF(G49="M",0,G49)-IF(G50="M",0,G50)+IF(G51="M",0,G51)</f>
        <v>0</v>
      </c>
      <c r="H73" s="247"/>
      <c r="I73" s="222"/>
    </row>
    <row r="74" spans="2:9" ht="15.75">
      <c r="B74" s="197" t="s">
        <v>179</v>
      </c>
      <c r="C74" s="203"/>
      <c r="D74" s="371"/>
      <c r="E74" s="371"/>
      <c r="F74" s="371"/>
      <c r="G74" s="371"/>
      <c r="H74" s="247"/>
      <c r="I74" s="222"/>
    </row>
    <row r="75" spans="2:9" ht="15.75">
      <c r="B75" s="202"/>
      <c r="C75" s="195" t="s">
        <v>225</v>
      </c>
      <c r="D75" s="371">
        <f>IF('Table 1'!E12="M",0,'Table 1'!E12)+IF(D10="M",0,D10)</f>
        <v>0</v>
      </c>
      <c r="E75" s="371">
        <f>IF('Table 1'!F12="M",0,'Table 1'!F12)+IF(E10="M",0,E10)</f>
        <v>0</v>
      </c>
      <c r="F75" s="371">
        <f>IF('Table 1'!G12="M",0,'Table 1'!G12)+IF(F10="M",0,F10)</f>
        <v>0</v>
      </c>
      <c r="G75" s="371">
        <f>IF('Table 1'!H12="M",0,'Table 1'!H12)+IF(G10="M",0,G10)</f>
        <v>0</v>
      </c>
      <c r="H75" s="247"/>
      <c r="I75" s="222"/>
    </row>
    <row r="76" spans="2:9" ht="15.75">
      <c r="B76" s="204"/>
      <c r="C76" s="199" t="s">
        <v>571</v>
      </c>
      <c r="D76" s="462"/>
      <c r="E76" s="372">
        <f>IF(ISTEXT(E46),0,E46)-(IF(ISTEXT(E50),0,E50)-IF(ISTEXT(D50),0,D50))</f>
        <v>0</v>
      </c>
      <c r="F76" s="372">
        <f>IF(ISTEXT(F46),0,F46)-(IF(ISTEXT(F50),0,F50)-IF(ISTEXT(E50),0,E50))</f>
        <v>0</v>
      </c>
      <c r="G76" s="372">
        <f>IF(ISTEXT(G46),0,G46)-(IF(ISTEXT(G50),0,G50)-IF(ISTEXT(F50),0,F50))</f>
        <v>0</v>
      </c>
      <c r="H76" s="273"/>
      <c r="I76" s="274"/>
    </row>
  </sheetData>
  <sheetProtection password="C9FF" sheet="1" objects="1" scenarios="1"/>
  <mergeCells count="2">
    <mergeCell ref="E6:F6"/>
    <mergeCell ref="D62:G62"/>
  </mergeCells>
  <conditionalFormatting sqref="D62:G62">
    <cfRule type="expression" priority="1" dxfId="15" stopIfTrue="1">
      <formula>COUNTA(D10:G10,D12:G27,D29:G31,D33:G36,D38:G40,D42:G44,D46:G46,D49:G51)/136*100&lt;&gt;100</formula>
    </cfRule>
  </conditionalFormatting>
  <printOptions horizontalCentered="1" verticalCentered="1"/>
  <pageMargins left="0.31496062992125984" right="0.31496062992125984" top="0.1968503937007874" bottom="0.15748031496062992" header="0" footer="0"/>
  <pageSetup fitToHeight="1" fitToWidth="1" horizontalDpi="600" verticalDpi="6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Nogueira Martins</dc:creator>
  <cp:keywords/>
  <dc:description/>
  <cp:lastModifiedBy>Lehmuskoski Mira</cp:lastModifiedBy>
  <cp:lastPrinted>2014-01-21T16:52:23Z</cp:lastPrinted>
  <dcterms:created xsi:type="dcterms:W3CDTF">1997-11-05T15:09:39Z</dcterms:created>
  <dcterms:modified xsi:type="dcterms:W3CDTF">2014-03-28T09:06:18Z</dcterms:modified>
  <cp:category/>
  <cp:version/>
  <cp:contentType/>
  <cp:contentStatus/>
</cp:coreProperties>
</file>